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im-fileserver\Amministrativi\Approvvigionamenti\Provveditorato Gare\10_UFF_GARE\PROGRAMMAZIONE 2023_2024\Programmazione 2023_2024 acquisti superiore al milione\TRACCIATO DA INVIARE AL MEF\"/>
    </mc:Choice>
  </mc:AlternateContent>
  <bookViews>
    <workbookView xWindow="0" yWindow="0" windowWidth="28800" windowHeight="12435" activeTab="1"/>
  </bookViews>
  <sheets>
    <sheet name="Istruzioni" sheetId="1" r:id="rId1"/>
    <sheet name="Dati Ente" sheetId="2" r:id="rId2"/>
    <sheet name="Scheda B" sheetId="3" r:id="rId3"/>
  </sheets>
  <definedNames>
    <definedName name="_xlnm.Print_Area" localSheetId="0">Istruzioni!$C:$C</definedName>
  </definedNames>
  <calcPr calcId="152511"/>
</workbook>
</file>

<file path=xl/calcChain.xml><?xml version="1.0" encoding="utf-8"?>
<calcChain xmlns="http://schemas.openxmlformats.org/spreadsheetml/2006/main">
  <c r="X44" i="3" l="1"/>
  <c r="W44" i="3"/>
  <c r="X43" i="3"/>
  <c r="X42" i="3"/>
  <c r="V42" i="3"/>
  <c r="W36" i="3"/>
  <c r="V36" i="3"/>
  <c r="X36" i="3" s="1"/>
  <c r="V34" i="3"/>
  <c r="W32" i="3"/>
  <c r="V32" i="3"/>
  <c r="X32" i="3" s="1"/>
  <c r="W31" i="3"/>
  <c r="X31" i="3" s="1"/>
  <c r="X30" i="3"/>
  <c r="W29" i="3"/>
  <c r="V29" i="3"/>
  <c r="X29" i="3" s="1"/>
  <c r="W28" i="3"/>
  <c r="X28" i="3" s="1"/>
  <c r="V28" i="3"/>
  <c r="Y27" i="3"/>
  <c r="X27" i="3" s="1"/>
  <c r="W27" i="3"/>
  <c r="H27" i="3"/>
  <c r="X26" i="3"/>
  <c r="W26" i="3"/>
  <c r="X25" i="3"/>
  <c r="X24" i="3"/>
  <c r="X21" i="3"/>
  <c r="X20" i="3"/>
  <c r="Y19" i="3"/>
  <c r="Y12" i="3"/>
  <c r="Y11" i="3"/>
  <c r="Y10" i="3"/>
  <c r="Y9" i="3"/>
  <c r="Y8" i="3"/>
</calcChain>
</file>

<file path=xl/sharedStrings.xml><?xml version="1.0" encoding="utf-8"?>
<sst xmlns="http://schemas.openxmlformats.org/spreadsheetml/2006/main" count="773" uniqueCount="269">
  <si>
    <t>DATI DI PROGRAMMAZIONE BIENNALE DEGLI ACQUISTI DI BENI E SERVIZI DI IMPORTO UNITARIO STIMATO SUPERIORE A 1 MILIONE DI EURO</t>
  </si>
  <si>
    <t>Istruzioni per la compilazione della scheda Dati Ente</t>
  </si>
  <si>
    <t>Dati Ente</t>
  </si>
  <si>
    <t>Nella scheda "Dati Enti" inserire i dati anagrafici dell'Amministrazione e del soggetto referente dei dati di programmazione biennale degli acquisti di forniture e servizi</t>
  </si>
  <si>
    <t>Istruzioni per la compilazione della Programmazione</t>
  </si>
  <si>
    <t>Scheda B</t>
  </si>
  <si>
    <t>Nella "Scheda B" riportare l’elenco degli acquisti della programmazione con indicazione degli elementi essenziali per la loro individuazione. Per l’acquisto di una fornitura o di un servizio ricompreso in un progetto di investimento pubblico, è riportato il relativo CUP.
Tutti gli importi devono essere espressi per intero in euro (es. per indicare 25 milioni, scrivere 25000000).</t>
  </si>
  <si>
    <t>Colonna A - NUMERO intervento CUI</t>
  </si>
  <si>
    <r>
      <t xml:space="preserve">Codice CUI = </t>
    </r>
    <r>
      <rPr>
        <sz val="11"/>
        <color rgb="FF000000"/>
        <rFont val="Calibri"/>
        <family val="2"/>
      </rPr>
      <t>Codice Fiscale dell'amministrazione + prima annualità del primo programma (aaaa) nel quale l'intervento è stato inserito + progressivo di 5 cifre (00001, 00002, etc.)</t>
    </r>
  </si>
  <si>
    <r>
      <t xml:space="preserve">Colonna E - Identificativo della procedura </t>
    </r>
    <r>
      <rPr>
        <b/>
        <sz val="11"/>
        <rFont val="Calibri"/>
        <family val="2"/>
      </rPr>
      <t>di acquisto</t>
    </r>
  </si>
  <si>
    <r>
      <t xml:space="preserve">Codice progressivo di 3 cifre </t>
    </r>
    <r>
      <rPr>
        <sz val="11"/>
        <rFont val="Calibri"/>
        <family val="2"/>
      </rPr>
      <t>(001,002, etc.) per indicare  la procedura di acquisto contenente uno o più lotti, ovvero riferita a uno o più CUI</t>
    </r>
  </si>
  <si>
    <t>Colonna F - Codice CUP</t>
  </si>
  <si>
    <t>Indica il CUP nei casi nei quali, come obbligatoriamente per quelli compresi nell'elenco annuale, sia già stato richiesto</t>
  </si>
  <si>
    <t>Colonna G - lotto funzionale</t>
  </si>
  <si>
    <t>Indica se la procedura ricomprende diversi lotti funzionali secondo la definizione di cui all’art.3 comma 1 lettera qq) del D.Lgs.50/2016</t>
  </si>
  <si>
    <t>Colonna J - Codice eventuale CUP master</t>
  </si>
  <si>
    <t>Indica l'eventuale CUP master in caso di progetto articolato in più lotti funzionali</t>
  </si>
  <si>
    <t>Colonna L - CPV</t>
  </si>
  <si>
    <t>Indicare il CPV principale. Deve essere rispettata la coerenza, per le prime due cifre, con il settore: per le Forniture il CPV deve avere le prime due cifre minori di 45 oppure uguali a 48; per i Servizi il CPV deve avere le prime due cifre maggiori di 48</t>
  </si>
  <si>
    <r>
      <t>Colonna O - Priorità</t>
    </r>
    <r>
      <rPr>
        <b/>
        <sz val="11"/>
        <color rgb="FFFF0000"/>
        <rFont val="Calibri"/>
        <family val="2"/>
      </rPr>
      <t xml:space="preserve"> </t>
    </r>
  </si>
  <si>
    <t>Le amministrazioni individuano come prioritari i servizi e le forniture necessari a garantire gli interessi pubblici primari, di completamento di forniture o servizi  già iniziati, gli interventi cofinanziati con fondi europei, nonché gli interventi per i quali ricorra la possibilità di finanziamento con capitale privato maggioritario.</t>
  </si>
  <si>
    <r>
      <t>Colonne P, Q, R - Responsabile del Procedimento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di acquisto (RUP)</t>
    </r>
  </si>
  <si>
    <r>
      <t>Riportare codice fiscale, nome, cognome del responsabile del proce</t>
    </r>
    <r>
      <rPr>
        <sz val="11"/>
        <color rgb="FF000000"/>
        <rFont val="Calibri"/>
        <family val="2"/>
      </rPr>
      <t>dimento</t>
    </r>
    <r>
      <rPr>
        <sz val="11"/>
        <color rgb="FF000000"/>
        <rFont val="Calibri"/>
        <family val="2"/>
      </rPr>
      <t xml:space="preserve"> di acquisto (RUP)</t>
    </r>
  </si>
  <si>
    <t xml:space="preserve">Colonna Y - Stima costi Programma Totale </t>
  </si>
  <si>
    <t>Indicare la somma delle colonne V, W, X</t>
  </si>
  <si>
    <t>Colonne Z, AA - Apporto di capitale privato</t>
  </si>
  <si>
    <t>Riportare valore rispetto al valore totale acquisto</t>
  </si>
  <si>
    <r>
      <t xml:space="preserve">Colonne AB, AC,AD - Centrale di committenza o Soggetto Aggregatore al quale si intende delegare la procedura </t>
    </r>
    <r>
      <rPr>
        <b/>
        <sz val="11"/>
        <rFont val="Calibri"/>
        <family val="2"/>
      </rPr>
      <t>di acquisto</t>
    </r>
  </si>
  <si>
    <r>
      <t xml:space="preserve">Indicare la Centrale di committenza o il Soggetto Aggregatore di cui si intende avvalersi per l'espletamento della procedura </t>
    </r>
    <r>
      <rPr>
        <sz val="11"/>
        <rFont val="Calibri"/>
        <family val="2"/>
      </rPr>
      <t>di acquisto. Ciò al fine di agevolare l'attività di pianificazione della Centrale di committenza o del Soggetto Aggregatore</t>
    </r>
  </si>
  <si>
    <t>Amministrazione</t>
  </si>
  <si>
    <t>Referente dei dati di programmazione</t>
  </si>
  <si>
    <t>Codice Fiscale
 Amministrazione</t>
  </si>
  <si>
    <t>Codice IPA 
Amministrazione</t>
  </si>
  <si>
    <t>Dipartimento</t>
  </si>
  <si>
    <t>Ufficio</t>
  </si>
  <si>
    <t>Regione</t>
  </si>
  <si>
    <t>Provincia</t>
  </si>
  <si>
    <t>Indirizzo</t>
  </si>
  <si>
    <t>Telefono</t>
  </si>
  <si>
    <t>Indirizzo
 mail</t>
  </si>
  <si>
    <t>Indirizzo PEC</t>
  </si>
  <si>
    <t>Nome</t>
  </si>
  <si>
    <t>Cognome</t>
  </si>
  <si>
    <t>Codice fiscale</t>
  </si>
  <si>
    <t>Indirizzo
mail</t>
  </si>
  <si>
    <r>
      <t xml:space="preserve">SCHEDA B: ELENCO DEGLI ACQUISTI DI </t>
    </r>
    <r>
      <rPr>
        <b/>
        <sz val="10"/>
        <rFont val="Calibri"/>
        <family val="2"/>
      </rPr>
      <t>BENI E SERVIZI DI IMPORTO UNITARIO STIMATO SUPERIORE A 1 MILIONE DI EURO</t>
    </r>
  </si>
  <si>
    <t xml:space="preserve">Numero intervento CUI
</t>
  </si>
  <si>
    <t xml:space="preserve">Codice Fiscale Amministrazione </t>
  </si>
  <si>
    <t>Prima annualità del primo programma nel quale l'intervento è stato inserito</t>
  </si>
  <si>
    <r>
      <t xml:space="preserve">Annualità nella quale si prevede di dare avvio alla procedura </t>
    </r>
    <r>
      <rPr>
        <b/>
        <sz val="10"/>
        <rFont val="Calibri"/>
        <family val="2"/>
      </rPr>
      <t>di acquisto</t>
    </r>
  </si>
  <si>
    <r>
      <t xml:space="preserve"> Identificativo della procedura </t>
    </r>
    <r>
      <rPr>
        <b/>
        <sz val="10"/>
        <rFont val="Calibri"/>
        <family val="2"/>
      </rPr>
      <t>di acquisto</t>
    </r>
  </si>
  <si>
    <t xml:space="preserve">Codice CUP </t>
  </si>
  <si>
    <t xml:space="preserve">Lotto funzionale </t>
  </si>
  <si>
    <t xml:space="preserve">Importo stimato lotto  </t>
  </si>
  <si>
    <t>Ambito geografico di esecuzione dell'Acquisto (Regione/i)</t>
  </si>
  <si>
    <t xml:space="preserve">Codice eventuale CUP master </t>
  </si>
  <si>
    <t>Settore</t>
  </si>
  <si>
    <t xml:space="preserve">CPV
</t>
  </si>
  <si>
    <t>Descrizione Acquisto</t>
  </si>
  <si>
    <t>Conformità ambientale</t>
  </si>
  <si>
    <t xml:space="preserve">Priorità
</t>
  </si>
  <si>
    <t>Codice fiscale responsabile procedimento (RUP)</t>
  </si>
  <si>
    <t>Cognome responsabile procedimento  (RUP)</t>
  </si>
  <si>
    <t>Nome responsabile procedimento (RUP)</t>
  </si>
  <si>
    <t>Quantità</t>
  </si>
  <si>
    <t>Unità di misura</t>
  </si>
  <si>
    <t>Durata del contratto</t>
  </si>
  <si>
    <t>Stima costi Programma Primo anno</t>
  </si>
  <si>
    <t>Stima costi Programma Secondo anno</t>
  </si>
  <si>
    <t xml:space="preserve">Costi su annualità successive </t>
  </si>
  <si>
    <t>Stima costi Programma
Totale</t>
  </si>
  <si>
    <t>Apporto di capitale privato - Importo</t>
  </si>
  <si>
    <t>Apporto di capitale privato - Tipologia</t>
  </si>
  <si>
    <r>
      <t xml:space="preserve">Si intende delegare a Centrale di Committenza o Soggetto Aggregatore la procedura </t>
    </r>
    <r>
      <rPr>
        <b/>
        <sz val="10"/>
        <rFont val="Calibri"/>
        <family val="2"/>
      </rPr>
      <t>di acquisto</t>
    </r>
  </si>
  <si>
    <t>Codice AUSA Amministrazione delegata</t>
  </si>
  <si>
    <t>Denominazione Amministrazione delegata</t>
  </si>
  <si>
    <t>codice</t>
  </si>
  <si>
    <t>anno (aaaa)</t>
  </si>
  <si>
    <t>si/no</t>
  </si>
  <si>
    <t xml:space="preserve">valore </t>
  </si>
  <si>
    <t>Testo</t>
  </si>
  <si>
    <t>forniture / servizi</t>
  </si>
  <si>
    <t>tabella CPV</t>
  </si>
  <si>
    <t>testo</t>
  </si>
  <si>
    <t>livello 1-3</t>
  </si>
  <si>
    <t>numero</t>
  </si>
  <si>
    <t>numero in mesi</t>
  </si>
  <si>
    <t>valore</t>
  </si>
  <si>
    <t>valore( somma)</t>
  </si>
  <si>
    <t>AF875C4</t>
  </si>
  <si>
    <t>ASST BRIANZA</t>
  </si>
  <si>
    <t>0931434320962</t>
  </si>
  <si>
    <t>S.C. Gestione Acquisti (Provveditorato - Economato)</t>
  </si>
  <si>
    <t>LOMBARDIA</t>
  </si>
  <si>
    <t>Monza e della Brianza</t>
  </si>
  <si>
    <t>Via SS. Cosma e Damiano, 10</t>
  </si>
  <si>
    <t>approvvigionamenti.vimercate@asst-brianza.it</t>
  </si>
  <si>
    <t>gare@pec.asst-brianza.it</t>
  </si>
  <si>
    <t>VIVIANA</t>
  </si>
  <si>
    <t>SGANGA</t>
  </si>
  <si>
    <t>SGNVVN68P49D086E</t>
  </si>
  <si>
    <t>viviana.sganga@asst-brianza.it</t>
  </si>
  <si>
    <t>09314320962202400001</t>
  </si>
  <si>
    <t>01</t>
  </si>
  <si>
    <t>si</t>
  </si>
  <si>
    <t>Lombardia</t>
  </si>
  <si>
    <t>forniture</t>
  </si>
  <si>
    <t>33696000-0</t>
  </si>
  <si>
    <t>FORNITURA IN COMODATO D’USO GRATUITO DI SISTEMA DI IMMUNOCOLORAZIONE E DIGITALIZZAZIONE IMMAGINI E DI SISTEMA COLORATORE PER EMATOSSILINA EOSINA E COLORAZIONI ISTOCHIMICHE SPECIALI, COMPRENSIVO DI REAGENTI</t>
  </si>
  <si>
    <t>2</t>
  </si>
  <si>
    <t>no</t>
  </si>
  <si>
    <t>09314320962202300002</t>
  </si>
  <si>
    <t>02</t>
  </si>
  <si>
    <t>servizi</t>
  </si>
  <si>
    <t>85110000-3</t>
  </si>
  <si>
    <t>SERVIZIO DI GESTIONE DELL’ATTIVITÀ ANESTESIOLOGICA E RIANIMATORIA PER IL P.O. DI CARATE BRIANZA</t>
  </si>
  <si>
    <t>09314320962202400003</t>
  </si>
  <si>
    <t>03</t>
  </si>
  <si>
    <t>85143000-3</t>
  </si>
  <si>
    <t>SERVIZIO DI TRASPORTO SANITARIO E TRASPORTO SANITARIO AVANZATO SERVIZIO DI TRASPORTO SANGUE, EMOCOMPONENTI, CAMPIONI E MATERIALE BIOLOGICO, ALTRO.</t>
  </si>
  <si>
    <t>09314320962202200004</t>
  </si>
  <si>
    <t>04</t>
  </si>
  <si>
    <t>72500000-0</t>
  </si>
  <si>
    <t>SISTEMA RIS PACS</t>
  </si>
  <si>
    <t>0000226120</t>
  </si>
  <si>
    <t>CONSIP</t>
  </si>
  <si>
    <t>09314320962202300005</t>
  </si>
  <si>
    <t>05</t>
  </si>
  <si>
    <t>AGGIORNAMENTO DEL SISTEMA APPLICATIVO PER LA GESTIONE LOGISTICO CONTABILE REPORTISCA</t>
  </si>
  <si>
    <t>09314320962202400006</t>
  </si>
  <si>
    <t>06</t>
  </si>
  <si>
    <t xml:space="preserve">SERVIZI DI MANUTENZIONE SOFTWARE ED ASSISTENZA PROFESSIONALE  SUI SISTEMI APPLICATIVI </t>
  </si>
  <si>
    <t>0000224549</t>
  </si>
  <si>
    <t>ARIA</t>
  </si>
  <si>
    <t>09314320962202200010</t>
  </si>
  <si>
    <t>07</t>
  </si>
  <si>
    <t>SERVIZIO DI SICUREZZA INFORMATICA IN CONTINUITÀ CON LA CONVENZIONE CONSIP SPC</t>
  </si>
  <si>
    <t xml:space="preserve">09314320962202300007 </t>
  </si>
  <si>
    <t>08</t>
  </si>
  <si>
    <t>SERVIZI PER LA GESTIONE ED INTEGRAZIONE DEI SISTEMI DI AMBITO AMMINISTRATIVO IN CONTINUITÀ CON LA CONVENZIONE CONSIP SGI</t>
  </si>
  <si>
    <t xml:space="preserve">09314320962202300008 </t>
  </si>
  <si>
    <t>09</t>
  </si>
  <si>
    <t>SERVIZIO DI CONNETTIVITÀ IN CONTINUITÀ CON LA CONVENZIONE CONSIP SPC</t>
  </si>
  <si>
    <t xml:space="preserve">09314320962202300009 </t>
  </si>
  <si>
    <t>10</t>
  </si>
  <si>
    <t>33100000-1</t>
  </si>
  <si>
    <t>FORNITURA IN NOLEGGIO DI COLONNE PER ENDOSCOPIA DIGESTIVA</t>
  </si>
  <si>
    <t>09314320962202300010</t>
  </si>
  <si>
    <t>11</t>
  </si>
  <si>
    <t>33124110-9</t>
  </si>
  <si>
    <t xml:space="preserve">FORNITURA DI TEST SIEROLOGICI E MOLECOLARI COVID </t>
  </si>
  <si>
    <t>09314320962202300011</t>
  </si>
  <si>
    <t>12</t>
  </si>
  <si>
    <t>E49J22001610001</t>
  </si>
  <si>
    <t>AGGIORNAMENTO DEL SISTEMA APPLICATIVO PER LA GESTIONE DEL SISTEMA DI ANATOMIA PATOLOGICA CON INTRODUZIONE DELLE TECNOLOGIE PER LA DIGITALIZZAZIONE DELLE IMMAGINI</t>
  </si>
  <si>
    <t>PNNR</t>
  </si>
  <si>
    <t>09314320962202200012</t>
  </si>
  <si>
    <t>13</t>
  </si>
  <si>
    <t>33190000-8</t>
  </si>
  <si>
    <t>DISPOSITIVI MEDICI VARI</t>
  </si>
  <si>
    <t>09314320962202200013</t>
  </si>
  <si>
    <t>14</t>
  </si>
  <si>
    <t>33182100-0</t>
  </si>
  <si>
    <t>DISPOSITIVI PER ELETTROFISIOLOGIA</t>
  </si>
  <si>
    <t>F09314320962202200018</t>
  </si>
  <si>
    <t>15</t>
  </si>
  <si>
    <t>33140000-3</t>
  </si>
  <si>
    <t>MATERIALE IN TNT STERILE</t>
  </si>
  <si>
    <t>F09314320962202200015</t>
  </si>
  <si>
    <t>16</t>
  </si>
  <si>
    <t>DISPOSITIVI IMPIANTABILI ATTIVI PER FUNZIONALITA' CARDIACA</t>
  </si>
  <si>
    <t>F09314320962202200017</t>
  </si>
  <si>
    <t>17</t>
  </si>
  <si>
    <t>85130000-9</t>
  </si>
  <si>
    <t xml:space="preserve">SERVIZI DI ODONTOIATRIA </t>
  </si>
  <si>
    <t>3</t>
  </si>
  <si>
    <t>F09314320962202000005</t>
  </si>
  <si>
    <t>18</t>
  </si>
  <si>
    <t>55300000-3</t>
  </si>
  <si>
    <t>SERVIZIO DI RISTORAZIONE</t>
  </si>
  <si>
    <t>1</t>
  </si>
  <si>
    <t>F09314320962202200014</t>
  </si>
  <si>
    <t>19</t>
  </si>
  <si>
    <t>33181000-2</t>
  </si>
  <si>
    <t>DISPOSITIVI PER DIALISI OSPEDALIERA, AMBULATORIALE E CAL E DOMICILIARE EXTRACORPOREA</t>
  </si>
  <si>
    <t>09314320962202300014</t>
  </si>
  <si>
    <t>20</t>
  </si>
  <si>
    <t>servizio</t>
  </si>
  <si>
    <t>90919200-4</t>
  </si>
  <si>
    <t xml:space="preserve">SERVIZIO DI SMALTIMENTO RIFIUTI </t>
  </si>
  <si>
    <t>09314320962202300015</t>
  </si>
  <si>
    <t>21</t>
  </si>
  <si>
    <t>79713000-5</t>
  </si>
  <si>
    <t>SERVIZIO DI GUARDIANIA</t>
  </si>
  <si>
    <t>09314320962202300016</t>
  </si>
  <si>
    <t>22</t>
  </si>
  <si>
    <t>98310000-9</t>
  </si>
  <si>
    <t>SERVIZIO DI LAVANDERIA E LAVANOLO</t>
  </si>
  <si>
    <t>09314320962202300017</t>
  </si>
  <si>
    <t>23</t>
  </si>
  <si>
    <t>90910000-9</t>
  </si>
  <si>
    <t>SERVIZIO DI PULIZIA</t>
  </si>
  <si>
    <t>F09314320962202200003</t>
  </si>
  <si>
    <t>24</t>
  </si>
  <si>
    <t>79620000-6</t>
  </si>
  <si>
    <t>SERVIZIO DI SOMMINISTRAZIONE DI LAVORO A TEMPO DETERMINATO</t>
  </si>
  <si>
    <t>F09314320962202200001</t>
  </si>
  <si>
    <t>25</t>
  </si>
  <si>
    <t>85140000-2</t>
  </si>
  <si>
    <t>SERVIZIO DI TRASPORTO SOGGETTI NEFROPATICI</t>
  </si>
  <si>
    <t>F09314320962202200007</t>
  </si>
  <si>
    <t>26</t>
  </si>
  <si>
    <t>24111500-0</t>
  </si>
  <si>
    <t>GAS MEDICALI, TECNICI E CRIOGENICI  E DEI SERVIZI DI MANUTENZIONE CONNESSI</t>
  </si>
  <si>
    <t>27</t>
  </si>
  <si>
    <t>SI</t>
  </si>
  <si>
    <t>33169000-2</t>
  </si>
  <si>
    <t>DISPOSITIVI PER CHIRURGIA ED ELETTROCHIRURGIA</t>
  </si>
  <si>
    <t>F09314320962202200019</t>
  </si>
  <si>
    <t>28</t>
  </si>
  <si>
    <t>33692210-2</t>
  </si>
  <si>
    <t>DIETETICI</t>
  </si>
  <si>
    <t>F09314320962202200016</t>
  </si>
  <si>
    <t>29</t>
  </si>
  <si>
    <t>33600000-6</t>
  </si>
  <si>
    <t xml:space="preserve"> EMODERIVATI</t>
  </si>
  <si>
    <t>F09314320962202100002</t>
  </si>
  <si>
    <t>30</t>
  </si>
  <si>
    <t>FARMACI DIVERSI</t>
  </si>
  <si>
    <t>F09314320962202100001</t>
  </si>
  <si>
    <t>31</t>
  </si>
  <si>
    <t>33651600-4</t>
  </si>
  <si>
    <t>VACCINI</t>
  </si>
  <si>
    <t>F09314320962202200020</t>
  </si>
  <si>
    <t>32</t>
  </si>
  <si>
    <t>PACEMAKER/DEFIBRILLATORI</t>
  </si>
  <si>
    <t>F09314320962202200021</t>
  </si>
  <si>
    <t>33</t>
  </si>
  <si>
    <t>MATERIALE PROTESICO E ENDOPROTESICO</t>
  </si>
  <si>
    <t>F09314320962202200022</t>
  </si>
  <si>
    <t>34</t>
  </si>
  <si>
    <t>AGHI SIRINGHE E DISPOSITIVI PER PRELIEVO</t>
  </si>
  <si>
    <t>F09314320962202200023</t>
  </si>
  <si>
    <t>35</t>
  </si>
  <si>
    <t>MEDICAZIONI</t>
  </si>
  <si>
    <t>F09314320962202200024</t>
  </si>
  <si>
    <t>36</t>
  </si>
  <si>
    <t>SUTURE</t>
  </si>
  <si>
    <t>F09314320962202200025</t>
  </si>
  <si>
    <t>37</t>
  </si>
  <si>
    <t>33199000-1</t>
  </si>
  <si>
    <t>GUANTI</t>
  </si>
  <si>
    <t>F09314320962202200026</t>
  </si>
  <si>
    <t>38</t>
  </si>
  <si>
    <t>33186000-7</t>
  </si>
  <si>
    <t>DISPOSITIIVI PER APPARATO CARDIOCIRCOLATORIO</t>
  </si>
  <si>
    <t>F09314320962202200027</t>
  </si>
  <si>
    <t>39</t>
  </si>
  <si>
    <t>85100000.</t>
  </si>
  <si>
    <t xml:space="preserve">SERVIZIO DI GESTIONE DELLE CENTRALI DI STERILIZZAZIONE </t>
  </si>
  <si>
    <t>F09314320962202200028</t>
  </si>
  <si>
    <t>40</t>
  </si>
  <si>
    <t>33183200-8</t>
  </si>
  <si>
    <t xml:space="preserve">PROTESI ORTOPEDICHE </t>
  </si>
  <si>
    <t>F09314320962202300029</t>
  </si>
  <si>
    <t>41</t>
  </si>
  <si>
    <t>0396654312.</t>
  </si>
  <si>
    <t>S.S. Gare</t>
  </si>
  <si>
    <t>0396654213.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</si>
</sst>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&quot;€ &quot;#,##0.00"/>
  </numFmts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  <charset val="1"/>
    </font>
    <font>
      <sz val="11"/>
      <name val="Calibri"/>
      <family val="2"/>
      <charset val="1"/>
      <scheme val="minor"/>
    </font>
    <font>
      <b/>
      <sz val="1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" fontId="1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wrapText="1"/>
    </xf>
    <xf numFmtId="4" fontId="6" fillId="0" borderId="0" xfId="0" applyNumberFormat="1" applyFont="1" applyFill="1" applyBorder="1" applyAlignment="1">
      <alignment wrapText="1"/>
    </xf>
    <xf numFmtId="4" fontId="8" fillId="0" borderId="0" xfId="0" applyNumberFormat="1" applyFont="1" applyFill="1" applyBorder="1" applyAlignment="1">
      <alignment wrapText="1"/>
    </xf>
    <xf numFmtId="4" fontId="7" fillId="0" borderId="6" xfId="0" applyNumberFormat="1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 wrapText="1"/>
    </xf>
    <xf numFmtId="4" fontId="9" fillId="0" borderId="13" xfId="0" applyNumberFormat="1" applyFont="1" applyFill="1" applyBorder="1" applyAlignment="1">
      <alignment horizontal="center" vertical="center" wrapText="1"/>
    </xf>
    <xf numFmtId="4" fontId="9" fillId="3" borderId="13" xfId="0" applyNumberFormat="1" applyFont="1" applyFill="1" applyBorder="1" applyAlignment="1">
      <alignment horizontal="center" vertical="center" wrapText="1"/>
    </xf>
    <xf numFmtId="4" fontId="7" fillId="0" borderId="13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4" fontId="9" fillId="0" borderId="13" xfId="0" applyNumberFormat="1" applyFont="1" applyFill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4" fontId="10" fillId="0" borderId="13" xfId="0" applyNumberFormat="1" applyFont="1" applyFill="1" applyBorder="1" applyAlignment="1">
      <alignment horizontal="center" vertical="center" wrapText="1"/>
    </xf>
    <xf numFmtId="4" fontId="10" fillId="0" borderId="13" xfId="0" applyNumberFormat="1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4" fontId="10" fillId="3" borderId="13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 applyProtection="1">
      <alignment wrapText="1"/>
      <protection locked="0"/>
    </xf>
    <xf numFmtId="1" fontId="8" fillId="0" borderId="0" xfId="0" applyNumberFormat="1" applyFont="1" applyFill="1" applyBorder="1" applyAlignment="1" applyProtection="1">
      <alignment wrapText="1"/>
      <protection locked="0"/>
    </xf>
    <xf numFmtId="164" fontId="8" fillId="0" borderId="0" xfId="0" applyNumberFormat="1" applyFont="1" applyFill="1" applyBorder="1" applyAlignment="1" applyProtection="1">
      <alignment wrapText="1"/>
      <protection locked="0"/>
    </xf>
    <xf numFmtId="3" fontId="8" fillId="0" borderId="0" xfId="0" applyNumberFormat="1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4" fontId="1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/>
    </xf>
    <xf numFmtId="4" fontId="2" fillId="2" borderId="1" xfId="0" applyNumberFormat="1" applyFont="1" applyFill="1" applyBorder="1" applyAlignment="1" applyProtection="1"/>
    <xf numFmtId="4" fontId="2" fillId="2" borderId="2" xfId="0" applyNumberFormat="1" applyFont="1" applyFill="1" applyBorder="1" applyAlignment="1" applyProtection="1">
      <alignment horizontal="left" vertical="center" wrapText="1"/>
    </xf>
    <xf numFmtId="4" fontId="1" fillId="0" borderId="3" xfId="0" applyNumberFormat="1" applyFont="1" applyFill="1" applyBorder="1" applyAlignment="1" applyProtection="1">
      <alignment wrapText="1"/>
    </xf>
    <xf numFmtId="4" fontId="1" fillId="0" borderId="4" xfId="0" applyNumberFormat="1" applyFont="1" applyFill="1" applyBorder="1" applyAlignment="1" applyProtection="1">
      <alignment wrapText="1"/>
    </xf>
    <xf numFmtId="4" fontId="2" fillId="0" borderId="5" xfId="0" applyNumberFormat="1" applyFont="1" applyFill="1" applyBorder="1" applyAlignment="1" applyProtection="1">
      <alignment wrapText="1"/>
    </xf>
    <xf numFmtId="4" fontId="3" fillId="0" borderId="6" xfId="0" applyNumberFormat="1" applyFont="1" applyFill="1" applyBorder="1" applyAlignment="1" applyProtection="1">
      <alignment wrapText="1"/>
    </xf>
    <xf numFmtId="4" fontId="1" fillId="3" borderId="6" xfId="0" applyNumberFormat="1" applyFont="1" applyFill="1" applyBorder="1" applyAlignment="1" applyProtection="1">
      <alignment wrapText="1"/>
    </xf>
    <xf numFmtId="4" fontId="1" fillId="0" borderId="6" xfId="0" applyNumberFormat="1" applyFont="1" applyFill="1" applyBorder="1" applyAlignment="1" applyProtection="1">
      <alignment wrapText="1"/>
    </xf>
    <xf numFmtId="4" fontId="2" fillId="0" borderId="0" xfId="0" applyNumberFormat="1" applyFont="1" applyFill="1" applyBorder="1" applyAlignment="1" applyProtection="1">
      <alignment wrapText="1"/>
    </xf>
    <xf numFmtId="4" fontId="2" fillId="3" borderId="5" xfId="0" applyNumberFormat="1" applyFont="1" applyFill="1" applyBorder="1" applyAlignment="1" applyProtection="1">
      <alignment wrapText="1"/>
    </xf>
    <xf numFmtId="4" fontId="2" fillId="0" borderId="7" xfId="0" applyNumberFormat="1" applyFont="1" applyFill="1" applyBorder="1" applyAlignment="1" applyProtection="1">
      <alignment wrapText="1"/>
    </xf>
    <xf numFmtId="4" fontId="1" fillId="0" borderId="8" xfId="0" applyNumberFormat="1" applyFont="1" applyFill="1" applyBorder="1" applyAlignment="1" applyProtection="1">
      <alignment wrapText="1"/>
    </xf>
    <xf numFmtId="49" fontId="11" fillId="0" borderId="13" xfId="0" applyNumberFormat="1" applyFont="1" applyBorder="1" applyAlignment="1" applyProtection="1">
      <alignment horizontal="center" vertical="center" wrapText="1"/>
      <protection locked="0"/>
    </xf>
    <xf numFmtId="1" fontId="11" fillId="0" borderId="13" xfId="0" applyNumberFormat="1" applyFont="1" applyBorder="1" applyAlignment="1" applyProtection="1">
      <alignment horizontal="center" vertical="center" wrapText="1"/>
      <protection locked="0"/>
    </xf>
    <xf numFmtId="165" fontId="11" fillId="0" borderId="13" xfId="0" applyNumberFormat="1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3" fontId="11" fillId="0" borderId="13" xfId="0" applyNumberFormat="1" applyFont="1" applyBorder="1" applyAlignment="1" applyProtection="1">
      <alignment horizontal="center" vertical="center" wrapText="1"/>
      <protection locked="0"/>
    </xf>
    <xf numFmtId="49" fontId="11" fillId="0" borderId="13" xfId="0" applyNumberFormat="1" applyFont="1" applyBorder="1" applyAlignment="1" applyProtection="1">
      <alignment vertical="center" wrapText="1"/>
      <protection locked="0"/>
    </xf>
    <xf numFmtId="3" fontId="11" fillId="0" borderId="13" xfId="0" applyNumberFormat="1" applyFont="1" applyBorder="1" applyAlignment="1" applyProtection="1">
      <alignment vertical="center" wrapText="1"/>
      <protection locked="0"/>
    </xf>
    <xf numFmtId="165" fontId="11" fillId="0" borderId="13" xfId="0" applyNumberFormat="1" applyFont="1" applyBorder="1" applyAlignment="1" applyProtection="1">
      <alignment vertical="center" wrapText="1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vertical="center"/>
      <protection locked="0"/>
    </xf>
    <xf numFmtId="49" fontId="11" fillId="4" borderId="13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13" xfId="0" applyNumberFormat="1" applyFont="1" applyFill="1" applyBorder="1" applyAlignment="1" applyProtection="1">
      <alignment vertical="center" wrapText="1"/>
      <protection locked="0"/>
    </xf>
    <xf numFmtId="165" fontId="11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3" xfId="0" applyFont="1" applyFill="1" applyBorder="1" applyAlignment="1" applyProtection="1">
      <alignment horizontal="center" vertical="center" wrapText="1"/>
      <protection locked="0"/>
    </xf>
    <xf numFmtId="3" fontId="11" fillId="4" borderId="13" xfId="0" applyNumberFormat="1" applyFont="1" applyFill="1" applyBorder="1" applyAlignment="1" applyProtection="1">
      <alignment vertical="center" wrapText="1"/>
      <protection locked="0"/>
    </xf>
    <xf numFmtId="165" fontId="11" fillId="4" borderId="13" xfId="0" applyNumberFormat="1" applyFont="1" applyFill="1" applyBorder="1" applyAlignment="1" applyProtection="1">
      <alignment vertical="center" wrapText="1"/>
      <protection locked="0"/>
    </xf>
    <xf numFmtId="49" fontId="13" fillId="5" borderId="13" xfId="0" applyNumberFormat="1" applyFont="1" applyFill="1" applyBorder="1" applyAlignment="1" applyProtection="1">
      <alignment horizontal="center" vertical="center" wrapText="1"/>
      <protection locked="0"/>
    </xf>
    <xf numFmtId="1" fontId="13" fillId="4" borderId="13" xfId="0" applyNumberFormat="1" applyFont="1" applyFill="1" applyBorder="1" applyAlignment="1" applyProtection="1">
      <alignment horizontal="center" vertical="center" wrapText="1"/>
      <protection locked="0"/>
    </xf>
    <xf numFmtId="3" fontId="11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13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4" fontId="7" fillId="2" borderId="16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J31"/>
  <sheetViews>
    <sheetView workbookViewId="0"/>
  </sheetViews>
  <sheetFormatPr defaultColWidth="0" defaultRowHeight="12.75" zeroHeight="1" x14ac:dyDescent="0.2"/>
  <cols>
    <col min="1" max="1" width="11.140625" style="4" customWidth="1"/>
    <col min="2" max="2" width="159.85546875" style="4" customWidth="1"/>
    <col min="3" max="3" width="2.85546875" style="4" customWidth="1"/>
    <col min="4" max="10" width="20.7109375" style="4" hidden="1" customWidth="1"/>
    <col min="11" max="256" width="9.140625" style="4" hidden="1"/>
    <col min="257" max="263" width="9.140625" style="4" hidden="1" customWidth="1"/>
    <col min="264" max="16384" width="9.140625" style="4" hidden="1"/>
  </cols>
  <sheetData>
    <row r="1" spans="1:9" s="1" customFormat="1" ht="15" x14ac:dyDescent="0.25">
      <c r="A1" s="25"/>
      <c r="B1" s="26" t="s">
        <v>0</v>
      </c>
      <c r="C1" s="27"/>
      <c r="D1" s="2"/>
      <c r="E1" s="2"/>
      <c r="F1" s="2"/>
      <c r="G1" s="2"/>
      <c r="H1" s="2"/>
      <c r="I1" s="2"/>
    </row>
    <row r="2" spans="1:9" s="1" customFormat="1" ht="15.75" thickBot="1" x14ac:dyDescent="0.3">
      <c r="A2" s="25"/>
      <c r="B2" s="25"/>
      <c r="C2" s="25"/>
    </row>
    <row r="3" spans="1:9" s="1" customFormat="1" ht="15.75" thickBot="1" x14ac:dyDescent="0.3">
      <c r="A3" s="25"/>
      <c r="B3" s="28" t="s">
        <v>1</v>
      </c>
      <c r="C3" s="25"/>
    </row>
    <row r="4" spans="1:9" s="1" customFormat="1" ht="15.75" thickBot="1" x14ac:dyDescent="0.3">
      <c r="A4" s="29" t="s">
        <v>2</v>
      </c>
      <c r="B4" s="30" t="s">
        <v>3</v>
      </c>
      <c r="C4" s="25"/>
    </row>
    <row r="5" spans="1:9" s="1" customFormat="1" ht="8.25" customHeight="1" x14ac:dyDescent="0.25">
      <c r="A5" s="25"/>
      <c r="B5" s="25"/>
      <c r="C5" s="25"/>
    </row>
    <row r="6" spans="1:9" s="1" customFormat="1" ht="9" customHeight="1" thickBot="1" x14ac:dyDescent="0.3">
      <c r="A6" s="25"/>
      <c r="B6" s="25"/>
      <c r="C6" s="25"/>
    </row>
    <row r="7" spans="1:9" s="1" customFormat="1" ht="15.75" thickBot="1" x14ac:dyDescent="0.3">
      <c r="A7" s="25"/>
      <c r="B7" s="28" t="s">
        <v>4</v>
      </c>
      <c r="C7" s="25"/>
    </row>
    <row r="8" spans="1:9" s="1" customFormat="1" ht="45.75" thickBot="1" x14ac:dyDescent="0.3">
      <c r="A8" s="29" t="s">
        <v>5</v>
      </c>
      <c r="B8" s="31" t="s">
        <v>6</v>
      </c>
      <c r="C8" s="25"/>
    </row>
    <row r="9" spans="1:9" s="1" customFormat="1" ht="15" x14ac:dyDescent="0.25">
      <c r="A9" s="25"/>
      <c r="B9" s="32" t="s">
        <v>7</v>
      </c>
      <c r="C9" s="25"/>
    </row>
    <row r="10" spans="1:9" s="1" customFormat="1" ht="16.5" customHeight="1" x14ac:dyDescent="0.25">
      <c r="A10" s="25"/>
      <c r="B10" s="33" t="s">
        <v>8</v>
      </c>
      <c r="C10" s="25"/>
    </row>
    <row r="11" spans="1:9" s="1" customFormat="1" ht="16.5" customHeight="1" x14ac:dyDescent="0.25">
      <c r="A11" s="25"/>
      <c r="B11" s="32" t="s">
        <v>9</v>
      </c>
      <c r="C11" s="25"/>
    </row>
    <row r="12" spans="1:9" s="1" customFormat="1" ht="16.5" customHeight="1" x14ac:dyDescent="0.25">
      <c r="A12" s="25"/>
      <c r="B12" s="34" t="s">
        <v>10</v>
      </c>
      <c r="C12" s="25"/>
    </row>
    <row r="13" spans="1:9" s="1" customFormat="1" ht="15" x14ac:dyDescent="0.25">
      <c r="A13" s="25"/>
      <c r="B13" s="32" t="s">
        <v>11</v>
      </c>
      <c r="C13" s="25"/>
    </row>
    <row r="14" spans="1:9" s="1" customFormat="1" ht="15" x14ac:dyDescent="0.25">
      <c r="A14" s="25"/>
      <c r="B14" s="35" t="s">
        <v>12</v>
      </c>
      <c r="C14" s="25"/>
    </row>
    <row r="15" spans="1:9" s="1" customFormat="1" ht="15" x14ac:dyDescent="0.25">
      <c r="A15" s="25"/>
      <c r="B15" s="32" t="s">
        <v>13</v>
      </c>
      <c r="C15" s="25"/>
    </row>
    <row r="16" spans="1:9" s="1" customFormat="1" ht="15" x14ac:dyDescent="0.25">
      <c r="A16" s="25"/>
      <c r="B16" s="35" t="s">
        <v>14</v>
      </c>
      <c r="C16" s="25"/>
    </row>
    <row r="17" spans="1:3" s="1" customFormat="1" ht="15" x14ac:dyDescent="0.25">
      <c r="A17" s="25"/>
      <c r="B17" s="32" t="s">
        <v>15</v>
      </c>
      <c r="C17" s="25"/>
    </row>
    <row r="18" spans="1:3" s="1" customFormat="1" ht="15" x14ac:dyDescent="0.25">
      <c r="A18" s="25"/>
      <c r="B18" s="35" t="s">
        <v>16</v>
      </c>
      <c r="C18" s="25"/>
    </row>
    <row r="19" spans="1:3" s="1" customFormat="1" ht="15" x14ac:dyDescent="0.25">
      <c r="A19" s="25"/>
      <c r="B19" s="32" t="s">
        <v>17</v>
      </c>
      <c r="C19" s="25"/>
    </row>
    <row r="20" spans="1:3" s="3" customFormat="1" ht="30" x14ac:dyDescent="0.25">
      <c r="A20" s="36"/>
      <c r="B20" s="35" t="s">
        <v>18</v>
      </c>
      <c r="C20" s="36"/>
    </row>
    <row r="21" spans="1:3" s="1" customFormat="1" ht="15" x14ac:dyDescent="0.25">
      <c r="A21" s="25"/>
      <c r="B21" s="32" t="s">
        <v>19</v>
      </c>
      <c r="C21" s="25"/>
    </row>
    <row r="22" spans="1:3" s="1" customFormat="1" ht="30" x14ac:dyDescent="0.25">
      <c r="A22" s="25"/>
      <c r="B22" s="35" t="s">
        <v>20</v>
      </c>
      <c r="C22" s="25"/>
    </row>
    <row r="23" spans="1:3" s="1" customFormat="1" ht="15" x14ac:dyDescent="0.25">
      <c r="A23" s="25"/>
      <c r="B23" s="32" t="s">
        <v>21</v>
      </c>
      <c r="C23" s="25"/>
    </row>
    <row r="24" spans="1:3" s="1" customFormat="1" ht="15" x14ac:dyDescent="0.25">
      <c r="A24" s="25"/>
      <c r="B24" s="35" t="s">
        <v>22</v>
      </c>
      <c r="C24" s="25"/>
    </row>
    <row r="25" spans="1:3" s="1" customFormat="1" ht="15" x14ac:dyDescent="0.25">
      <c r="A25" s="25"/>
      <c r="B25" s="37" t="s">
        <v>23</v>
      </c>
      <c r="C25" s="25"/>
    </row>
    <row r="26" spans="1:3" s="1" customFormat="1" ht="15" x14ac:dyDescent="0.25">
      <c r="A26" s="25"/>
      <c r="B26" s="34" t="s">
        <v>24</v>
      </c>
      <c r="C26" s="25"/>
    </row>
    <row r="27" spans="1:3" s="1" customFormat="1" ht="15" x14ac:dyDescent="0.25">
      <c r="A27" s="25"/>
      <c r="B27" s="32" t="s">
        <v>25</v>
      </c>
      <c r="C27" s="25"/>
    </row>
    <row r="28" spans="1:3" s="1" customFormat="1" ht="15" x14ac:dyDescent="0.25">
      <c r="A28" s="25"/>
      <c r="B28" s="35" t="s">
        <v>26</v>
      </c>
      <c r="C28" s="25"/>
    </row>
    <row r="29" spans="1:3" s="1" customFormat="1" ht="15" x14ac:dyDescent="0.25">
      <c r="A29" s="25"/>
      <c r="B29" s="38" t="s">
        <v>27</v>
      </c>
      <c r="C29" s="25"/>
    </row>
    <row r="30" spans="1:3" s="1" customFormat="1" ht="30.75" thickBot="1" x14ac:dyDescent="0.3">
      <c r="A30" s="25"/>
      <c r="B30" s="39" t="s">
        <v>28</v>
      </c>
      <c r="C30" s="25"/>
    </row>
    <row r="31" spans="1:3" s="1" customFormat="1" ht="9" customHeight="1" x14ac:dyDescent="0.25">
      <c r="A31" s="25"/>
      <c r="B31" s="25"/>
      <c r="C31" s="25"/>
    </row>
  </sheetData>
  <sheetProtection password="8E16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Q3"/>
  <sheetViews>
    <sheetView tabSelected="1" workbookViewId="0">
      <selection activeCell="N8" sqref="N8"/>
    </sheetView>
  </sheetViews>
  <sheetFormatPr defaultColWidth="0" defaultRowHeight="15" x14ac:dyDescent="0.25"/>
  <cols>
    <col min="1" max="1" width="13.5703125" style="24" customWidth="1"/>
    <col min="2" max="2" width="9.140625" style="24" customWidth="1"/>
    <col min="3" max="3" width="21.28515625" style="24" customWidth="1"/>
    <col min="4" max="4" width="13.42578125" style="24" customWidth="1"/>
    <col min="5" max="16" width="9.140625" style="24" customWidth="1"/>
    <col min="17" max="17" width="0" hidden="1" customWidth="1"/>
    <col min="18" max="16384" width="9.140625" hidden="1"/>
  </cols>
  <sheetData>
    <row r="1" spans="1:16" s="5" customFormat="1" ht="30" customHeight="1" thickBot="1" x14ac:dyDescent="0.25">
      <c r="A1" s="61" t="s">
        <v>29</v>
      </c>
      <c r="B1" s="62"/>
      <c r="C1" s="62"/>
      <c r="D1" s="62"/>
      <c r="E1" s="62"/>
      <c r="F1" s="62"/>
      <c r="G1" s="62"/>
      <c r="H1" s="62"/>
      <c r="I1" s="62"/>
      <c r="J1" s="62"/>
      <c r="K1" s="63"/>
      <c r="L1" s="61" t="s">
        <v>30</v>
      </c>
      <c r="M1" s="62"/>
      <c r="N1" s="62"/>
      <c r="O1" s="62"/>
      <c r="P1" s="64"/>
    </row>
    <row r="2" spans="1:16" s="5" customFormat="1" ht="33" customHeight="1" x14ac:dyDescent="0.2">
      <c r="A2" s="6" t="s">
        <v>29</v>
      </c>
      <c r="B2" s="7" t="s">
        <v>31</v>
      </c>
      <c r="C2" s="7" t="s">
        <v>32</v>
      </c>
      <c r="D2" s="6" t="s">
        <v>33</v>
      </c>
      <c r="E2" s="6" t="s">
        <v>34</v>
      </c>
      <c r="F2" s="6" t="s">
        <v>35</v>
      </c>
      <c r="G2" s="6" t="s">
        <v>36</v>
      </c>
      <c r="H2" s="7" t="s">
        <v>37</v>
      </c>
      <c r="I2" s="7" t="s">
        <v>38</v>
      </c>
      <c r="J2" s="7" t="s">
        <v>39</v>
      </c>
      <c r="K2" s="7" t="s">
        <v>40</v>
      </c>
      <c r="L2" s="7" t="s">
        <v>41</v>
      </c>
      <c r="M2" s="7" t="s">
        <v>42</v>
      </c>
      <c r="N2" s="7" t="s">
        <v>43</v>
      </c>
      <c r="O2" s="7" t="s">
        <v>38</v>
      </c>
      <c r="P2" s="7" t="s">
        <v>44</v>
      </c>
    </row>
    <row r="3" spans="1:16" x14ac:dyDescent="0.25">
      <c r="A3" s="24" t="s">
        <v>90</v>
      </c>
      <c r="B3" s="24" t="s">
        <v>91</v>
      </c>
      <c r="C3" s="24" t="s">
        <v>89</v>
      </c>
      <c r="D3" s="24" t="s">
        <v>92</v>
      </c>
      <c r="E3" s="24" t="s">
        <v>267</v>
      </c>
      <c r="F3" s="24" t="s">
        <v>93</v>
      </c>
      <c r="G3" s="24" t="s">
        <v>94</v>
      </c>
      <c r="H3" s="24" t="s">
        <v>95</v>
      </c>
      <c r="I3" s="24" t="s">
        <v>266</v>
      </c>
      <c r="J3" s="24" t="s">
        <v>96</v>
      </c>
      <c r="K3" s="24" t="s">
        <v>97</v>
      </c>
      <c r="L3" s="24" t="s">
        <v>98</v>
      </c>
      <c r="M3" s="24" t="s">
        <v>99</v>
      </c>
      <c r="N3" s="24" t="s">
        <v>100</v>
      </c>
      <c r="O3" s="24" t="s">
        <v>268</v>
      </c>
      <c r="P3" s="24" t="s">
        <v>101</v>
      </c>
    </row>
  </sheetData>
  <sheetProtection password="8E16" sheet="1" objects="1" scenarios="1"/>
  <mergeCells count="2">
    <mergeCell ref="A1:K1"/>
    <mergeCell ref="L1:P1"/>
  </mergeCells>
  <pageMargins left="0.7" right="0.7" top="0.75" bottom="0.75" header="0.3" footer="0.3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pageSetUpPr fitToPage="1"/>
  </sheetPr>
  <dimension ref="A1:AD47"/>
  <sheetViews>
    <sheetView topLeftCell="J39" zoomScale="75" zoomScaleNormal="75" workbookViewId="0">
      <selection activeCell="O29" sqref="O29"/>
    </sheetView>
  </sheetViews>
  <sheetFormatPr defaultColWidth="0" defaultRowHeight="15" x14ac:dyDescent="0.25"/>
  <cols>
    <col min="1" max="1" width="21.140625" style="20" bestFit="1" customWidth="1"/>
    <col min="2" max="2" width="20.140625" style="20" customWidth="1"/>
    <col min="3" max="3" width="26.28515625" style="21" customWidth="1"/>
    <col min="4" max="4" width="23.85546875" style="21" customWidth="1"/>
    <col min="5" max="5" width="23.85546875" style="20" customWidth="1"/>
    <col min="6" max="6" width="12.140625" style="20" customWidth="1"/>
    <col min="7" max="7" width="16.140625" style="20" customWidth="1"/>
    <col min="8" max="8" width="12.140625" style="22" customWidth="1"/>
    <col min="9" max="9" width="19.28515625" style="20" customWidth="1"/>
    <col min="10" max="10" width="16.140625" style="20" customWidth="1"/>
    <col min="11" max="11" width="14.42578125" style="20" customWidth="1"/>
    <col min="12" max="12" width="12.7109375" style="20" customWidth="1"/>
    <col min="13" max="14" width="16.85546875" style="20" customWidth="1"/>
    <col min="15" max="15" width="12.5703125" style="20" customWidth="1"/>
    <col min="16" max="16" width="16.28515625" style="20" customWidth="1"/>
    <col min="17" max="17" width="15.85546875" style="20" customWidth="1"/>
    <col min="18" max="18" width="16.28515625" style="20" customWidth="1"/>
    <col min="19" max="19" width="14" style="23" customWidth="1"/>
    <col min="20" max="20" width="14" style="20" customWidth="1"/>
    <col min="21" max="21" width="17.42578125" style="21" customWidth="1"/>
    <col min="22" max="22" width="12.5703125" style="22" customWidth="1"/>
    <col min="23" max="23" width="14.42578125" style="22" customWidth="1"/>
    <col min="24" max="24" width="13.28515625" style="22" customWidth="1"/>
    <col min="25" max="25" width="20.5703125" style="22" customWidth="1"/>
    <col min="26" max="26" width="20.140625" style="22" bestFit="1" customWidth="1"/>
    <col min="27" max="27" width="21.28515625" style="20" customWidth="1"/>
    <col min="28" max="28" width="21.42578125" style="20" customWidth="1"/>
    <col min="29" max="29" width="22.5703125" style="20" customWidth="1"/>
    <col min="30" max="30" width="20.28515625" style="20" customWidth="1"/>
    <col min="31" max="16384" width="9.140625" hidden="1"/>
  </cols>
  <sheetData>
    <row r="1" spans="1:30" x14ac:dyDescent="0.25">
      <c r="A1" s="65" t="s">
        <v>45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7"/>
    </row>
    <row r="2" spans="1:30" ht="51" x14ac:dyDescent="0.25">
      <c r="A2" s="8" t="s">
        <v>46</v>
      </c>
      <c r="B2" s="9" t="s">
        <v>47</v>
      </c>
      <c r="C2" s="9" t="s">
        <v>48</v>
      </c>
      <c r="D2" s="10" t="s">
        <v>49</v>
      </c>
      <c r="E2" s="11" t="s">
        <v>50</v>
      </c>
      <c r="F2" s="8" t="s">
        <v>51</v>
      </c>
      <c r="G2" s="8" t="s">
        <v>52</v>
      </c>
      <c r="H2" s="8" t="s">
        <v>53</v>
      </c>
      <c r="I2" s="9" t="s">
        <v>54</v>
      </c>
      <c r="J2" s="8" t="s">
        <v>55</v>
      </c>
      <c r="K2" s="12" t="s">
        <v>56</v>
      </c>
      <c r="L2" s="8" t="s">
        <v>57</v>
      </c>
      <c r="M2" s="9" t="s">
        <v>58</v>
      </c>
      <c r="N2" s="9" t="s">
        <v>59</v>
      </c>
      <c r="O2" s="8" t="s">
        <v>60</v>
      </c>
      <c r="P2" s="8" t="s">
        <v>61</v>
      </c>
      <c r="Q2" s="8" t="s">
        <v>62</v>
      </c>
      <c r="R2" s="8" t="s">
        <v>63</v>
      </c>
      <c r="S2" s="12" t="s">
        <v>64</v>
      </c>
      <c r="T2" s="13" t="s">
        <v>65</v>
      </c>
      <c r="U2" s="13" t="s">
        <v>66</v>
      </c>
      <c r="V2" s="8" t="s">
        <v>67</v>
      </c>
      <c r="W2" s="8" t="s">
        <v>68</v>
      </c>
      <c r="X2" s="8" t="s">
        <v>69</v>
      </c>
      <c r="Y2" s="9" t="s">
        <v>70</v>
      </c>
      <c r="Z2" s="8" t="s">
        <v>71</v>
      </c>
      <c r="AA2" s="8" t="s">
        <v>72</v>
      </c>
      <c r="AB2" s="10" t="s">
        <v>73</v>
      </c>
      <c r="AC2" s="8" t="s">
        <v>74</v>
      </c>
      <c r="AD2" s="8" t="s">
        <v>75</v>
      </c>
    </row>
    <row r="3" spans="1:30" ht="25.5" x14ac:dyDescent="0.25">
      <c r="A3" s="14" t="s">
        <v>76</v>
      </c>
      <c r="B3" s="14" t="s">
        <v>76</v>
      </c>
      <c r="C3" s="14" t="s">
        <v>77</v>
      </c>
      <c r="D3" s="14" t="s">
        <v>77</v>
      </c>
      <c r="E3" s="15" t="s">
        <v>76</v>
      </c>
      <c r="F3" s="14" t="s">
        <v>76</v>
      </c>
      <c r="G3" s="14" t="s">
        <v>78</v>
      </c>
      <c r="H3" s="16" t="s">
        <v>79</v>
      </c>
      <c r="I3" s="17" t="s">
        <v>80</v>
      </c>
      <c r="J3" s="14" t="s">
        <v>76</v>
      </c>
      <c r="K3" s="18" t="s">
        <v>81</v>
      </c>
      <c r="L3" s="14" t="s">
        <v>82</v>
      </c>
      <c r="M3" s="18" t="s">
        <v>83</v>
      </c>
      <c r="N3" s="18" t="s">
        <v>78</v>
      </c>
      <c r="O3" s="18" t="s">
        <v>84</v>
      </c>
      <c r="P3" s="14" t="s">
        <v>83</v>
      </c>
      <c r="Q3" s="14" t="s">
        <v>83</v>
      </c>
      <c r="R3" s="14" t="s">
        <v>83</v>
      </c>
      <c r="S3" s="14" t="s">
        <v>85</v>
      </c>
      <c r="T3" s="14" t="s">
        <v>83</v>
      </c>
      <c r="U3" s="14" t="s">
        <v>86</v>
      </c>
      <c r="V3" s="16" t="s">
        <v>87</v>
      </c>
      <c r="W3" s="16" t="s">
        <v>87</v>
      </c>
      <c r="X3" s="16" t="s">
        <v>87</v>
      </c>
      <c r="Y3" s="19" t="s">
        <v>88</v>
      </c>
      <c r="Z3" s="16" t="s">
        <v>87</v>
      </c>
      <c r="AA3" s="14" t="s">
        <v>83</v>
      </c>
      <c r="AB3" s="14" t="s">
        <v>78</v>
      </c>
      <c r="AC3" s="14" t="s">
        <v>76</v>
      </c>
      <c r="AD3" s="14" t="s">
        <v>83</v>
      </c>
    </row>
    <row r="4" spans="1:30" ht="216.75" x14ac:dyDescent="0.25">
      <c r="A4" s="40" t="s">
        <v>102</v>
      </c>
      <c r="B4" s="40" t="s">
        <v>91</v>
      </c>
      <c r="C4" s="41">
        <v>2024</v>
      </c>
      <c r="D4" s="41">
        <v>2024</v>
      </c>
      <c r="E4" s="40" t="s">
        <v>103</v>
      </c>
      <c r="F4" s="40"/>
      <c r="G4" s="40" t="s">
        <v>104</v>
      </c>
      <c r="H4" s="42">
        <v>1124476.55</v>
      </c>
      <c r="I4" s="40" t="s">
        <v>105</v>
      </c>
      <c r="J4" s="40"/>
      <c r="K4" s="40" t="s">
        <v>106</v>
      </c>
      <c r="L4" s="40" t="s">
        <v>107</v>
      </c>
      <c r="M4" s="40" t="s">
        <v>108</v>
      </c>
      <c r="N4" s="40" t="s">
        <v>104</v>
      </c>
      <c r="O4" s="40" t="s">
        <v>109</v>
      </c>
      <c r="P4" s="43" t="s">
        <v>100</v>
      </c>
      <c r="Q4" s="40" t="s">
        <v>99</v>
      </c>
      <c r="R4" s="40" t="s">
        <v>98</v>
      </c>
      <c r="S4" s="44"/>
      <c r="T4" s="40"/>
      <c r="U4" s="41">
        <v>60</v>
      </c>
      <c r="V4" s="42">
        <v>0</v>
      </c>
      <c r="W4" s="42">
        <v>18741.27</v>
      </c>
      <c r="X4" s="42">
        <v>1105735.28</v>
      </c>
      <c r="Y4" s="42">
        <v>1124476.55</v>
      </c>
      <c r="Z4" s="42"/>
      <c r="AA4" s="40"/>
      <c r="AB4" s="40" t="s">
        <v>110</v>
      </c>
      <c r="AC4" s="40"/>
      <c r="AD4" s="40"/>
    </row>
    <row r="5" spans="1:30" ht="89.25" x14ac:dyDescent="0.25">
      <c r="A5" s="40" t="s">
        <v>111</v>
      </c>
      <c r="B5" s="40" t="s">
        <v>91</v>
      </c>
      <c r="C5" s="41">
        <v>2023</v>
      </c>
      <c r="D5" s="41">
        <v>2023</v>
      </c>
      <c r="E5" s="40" t="s">
        <v>112</v>
      </c>
      <c r="F5" s="45"/>
      <c r="G5" s="40" t="s">
        <v>110</v>
      </c>
      <c r="H5" s="42">
        <v>1123200</v>
      </c>
      <c r="I5" s="40" t="s">
        <v>105</v>
      </c>
      <c r="J5" s="40"/>
      <c r="K5" s="40" t="s">
        <v>113</v>
      </c>
      <c r="L5" s="40" t="s">
        <v>114</v>
      </c>
      <c r="M5" s="40" t="s">
        <v>115</v>
      </c>
      <c r="N5" s="40" t="s">
        <v>104</v>
      </c>
      <c r="O5" s="40" t="s">
        <v>109</v>
      </c>
      <c r="P5" s="43" t="s">
        <v>100</v>
      </c>
      <c r="Q5" s="40" t="s">
        <v>99</v>
      </c>
      <c r="R5" s="40" t="s">
        <v>98</v>
      </c>
      <c r="S5" s="46"/>
      <c r="T5" s="45"/>
      <c r="U5" s="41">
        <v>48</v>
      </c>
      <c r="V5" s="42">
        <v>93600</v>
      </c>
      <c r="W5" s="42">
        <v>280800</v>
      </c>
      <c r="X5" s="42">
        <v>748800</v>
      </c>
      <c r="Y5" s="42">
        <v>1123200</v>
      </c>
      <c r="Z5" s="47"/>
      <c r="AA5" s="45"/>
      <c r="AB5" s="40" t="s">
        <v>110</v>
      </c>
      <c r="AC5" s="40"/>
      <c r="AD5" s="40"/>
    </row>
    <row r="6" spans="1:30" ht="153" x14ac:dyDescent="0.25">
      <c r="A6" s="40" t="s">
        <v>116</v>
      </c>
      <c r="B6" s="40" t="s">
        <v>91</v>
      </c>
      <c r="C6" s="41">
        <v>2024</v>
      </c>
      <c r="D6" s="41">
        <v>2024</v>
      </c>
      <c r="E6" s="40" t="s">
        <v>117</v>
      </c>
      <c r="F6" s="45"/>
      <c r="G6" s="40" t="s">
        <v>110</v>
      </c>
      <c r="H6" s="42">
        <v>1012647.68</v>
      </c>
      <c r="I6" s="40" t="s">
        <v>105</v>
      </c>
      <c r="J6" s="42"/>
      <c r="K6" s="40" t="s">
        <v>113</v>
      </c>
      <c r="L6" s="40" t="s">
        <v>118</v>
      </c>
      <c r="M6" s="40" t="s">
        <v>119</v>
      </c>
      <c r="N6" s="40" t="s">
        <v>104</v>
      </c>
      <c r="O6" s="40" t="s">
        <v>109</v>
      </c>
      <c r="P6" s="43" t="s">
        <v>100</v>
      </c>
      <c r="Q6" s="40" t="s">
        <v>99</v>
      </c>
      <c r="R6" s="40" t="s">
        <v>98</v>
      </c>
      <c r="S6" s="46"/>
      <c r="T6" s="45"/>
      <c r="U6" s="41">
        <v>24</v>
      </c>
      <c r="V6" s="42">
        <v>0</v>
      </c>
      <c r="W6" s="42">
        <v>506323.84</v>
      </c>
      <c r="X6" s="42">
        <v>506323.84</v>
      </c>
      <c r="Y6" s="42">
        <v>1012647.68</v>
      </c>
      <c r="Z6" s="47"/>
      <c r="AA6" s="45"/>
      <c r="AB6" s="40" t="s">
        <v>104</v>
      </c>
      <c r="AC6" s="40" t="s">
        <v>132</v>
      </c>
      <c r="AD6" s="40" t="s">
        <v>133</v>
      </c>
    </row>
    <row r="7" spans="1:30" ht="25.5" x14ac:dyDescent="0.25">
      <c r="A7" s="40" t="s">
        <v>120</v>
      </c>
      <c r="B7" s="40" t="s">
        <v>91</v>
      </c>
      <c r="C7" s="41">
        <v>2022</v>
      </c>
      <c r="D7" s="41">
        <v>2023</v>
      </c>
      <c r="E7" s="40" t="s">
        <v>121</v>
      </c>
      <c r="F7" s="45"/>
      <c r="G7" s="40" t="s">
        <v>110</v>
      </c>
      <c r="H7" s="42">
        <v>4000000</v>
      </c>
      <c r="I7" s="40" t="s">
        <v>105</v>
      </c>
      <c r="J7" s="40"/>
      <c r="K7" s="40" t="s">
        <v>113</v>
      </c>
      <c r="L7" s="40" t="s">
        <v>122</v>
      </c>
      <c r="M7" s="40" t="s">
        <v>123</v>
      </c>
      <c r="N7" s="40" t="s">
        <v>104</v>
      </c>
      <c r="O7" s="40" t="s">
        <v>109</v>
      </c>
      <c r="P7" s="43" t="s">
        <v>100</v>
      </c>
      <c r="Q7" s="40" t="s">
        <v>99</v>
      </c>
      <c r="R7" s="40" t="s">
        <v>98</v>
      </c>
      <c r="S7" s="46"/>
      <c r="T7" s="45"/>
      <c r="U7" s="41">
        <v>72</v>
      </c>
      <c r="V7" s="42">
        <v>500000</v>
      </c>
      <c r="W7" s="42">
        <v>500000</v>
      </c>
      <c r="X7" s="42">
        <v>3000000</v>
      </c>
      <c r="Y7" s="42">
        <v>4000000</v>
      </c>
      <c r="Z7" s="47"/>
      <c r="AA7" s="45"/>
      <c r="AB7" s="40" t="s">
        <v>104</v>
      </c>
      <c r="AC7" s="40" t="s">
        <v>124</v>
      </c>
      <c r="AD7" s="40" t="s">
        <v>125</v>
      </c>
    </row>
    <row r="8" spans="1:30" ht="89.25" x14ac:dyDescent="0.25">
      <c r="A8" s="40" t="s">
        <v>126</v>
      </c>
      <c r="B8" s="40" t="s">
        <v>91</v>
      </c>
      <c r="C8" s="41">
        <v>2023</v>
      </c>
      <c r="D8" s="41">
        <v>2023</v>
      </c>
      <c r="E8" s="40" t="s">
        <v>127</v>
      </c>
      <c r="F8" s="40"/>
      <c r="G8" s="40" t="s">
        <v>110</v>
      </c>
      <c r="H8" s="42">
        <v>1400000</v>
      </c>
      <c r="I8" s="40" t="s">
        <v>105</v>
      </c>
      <c r="J8" s="40"/>
      <c r="K8" s="40" t="s">
        <v>113</v>
      </c>
      <c r="L8" s="41" t="s">
        <v>122</v>
      </c>
      <c r="M8" s="41" t="s">
        <v>128</v>
      </c>
      <c r="N8" s="40" t="s">
        <v>104</v>
      </c>
      <c r="O8" s="40" t="s">
        <v>109</v>
      </c>
      <c r="P8" s="43" t="s">
        <v>100</v>
      </c>
      <c r="Q8" s="40" t="s">
        <v>99</v>
      </c>
      <c r="R8" s="40" t="s">
        <v>98</v>
      </c>
      <c r="S8" s="44"/>
      <c r="T8" s="40"/>
      <c r="U8" s="41">
        <v>108</v>
      </c>
      <c r="V8" s="42">
        <v>150000</v>
      </c>
      <c r="W8" s="42">
        <v>150000</v>
      </c>
      <c r="X8" s="42">
        <v>1100000</v>
      </c>
      <c r="Y8" s="42">
        <f t="shared" ref="Y8:Y12" si="0">V8+W8+X8</f>
        <v>1400000</v>
      </c>
      <c r="Z8" s="42"/>
      <c r="AA8" s="40"/>
      <c r="AB8" s="40" t="s">
        <v>104</v>
      </c>
      <c r="AC8" s="40" t="s">
        <v>132</v>
      </c>
      <c r="AD8" s="40" t="s">
        <v>133</v>
      </c>
    </row>
    <row r="9" spans="1:30" ht="89.25" x14ac:dyDescent="0.25">
      <c r="A9" s="40" t="s">
        <v>129</v>
      </c>
      <c r="B9" s="40" t="s">
        <v>91</v>
      </c>
      <c r="C9" s="41">
        <v>2024</v>
      </c>
      <c r="D9" s="41">
        <v>2024</v>
      </c>
      <c r="E9" s="40" t="s">
        <v>130</v>
      </c>
      <c r="F9" s="40"/>
      <c r="G9" s="40" t="s">
        <v>110</v>
      </c>
      <c r="H9" s="42">
        <v>2700000</v>
      </c>
      <c r="I9" s="40" t="s">
        <v>105</v>
      </c>
      <c r="J9" s="40"/>
      <c r="K9" s="40" t="s">
        <v>113</v>
      </c>
      <c r="L9" s="41" t="s">
        <v>122</v>
      </c>
      <c r="M9" s="41" t="s">
        <v>131</v>
      </c>
      <c r="N9" s="40" t="s">
        <v>104</v>
      </c>
      <c r="O9" s="40" t="s">
        <v>109</v>
      </c>
      <c r="P9" s="43" t="s">
        <v>100</v>
      </c>
      <c r="Q9" s="40" t="s">
        <v>99</v>
      </c>
      <c r="R9" s="40" t="s">
        <v>98</v>
      </c>
      <c r="S9" s="44"/>
      <c r="T9" s="40"/>
      <c r="U9" s="41">
        <v>48</v>
      </c>
      <c r="V9" s="42">
        <v>900000</v>
      </c>
      <c r="W9" s="42">
        <v>900000</v>
      </c>
      <c r="X9" s="42">
        <v>900000</v>
      </c>
      <c r="Y9" s="42">
        <f t="shared" si="0"/>
        <v>2700000</v>
      </c>
      <c r="Z9" s="42"/>
      <c r="AA9" s="40"/>
      <c r="AB9" s="48" t="s">
        <v>104</v>
      </c>
      <c r="AC9" s="40" t="s">
        <v>132</v>
      </c>
      <c r="AD9" s="40" t="s">
        <v>133</v>
      </c>
    </row>
    <row r="10" spans="1:30" ht="76.5" x14ac:dyDescent="0.25">
      <c r="A10" s="40" t="s">
        <v>134</v>
      </c>
      <c r="B10" s="40" t="s">
        <v>91</v>
      </c>
      <c r="C10" s="41">
        <v>2022</v>
      </c>
      <c r="D10" s="41">
        <v>2023</v>
      </c>
      <c r="E10" s="40" t="s">
        <v>135</v>
      </c>
      <c r="F10" s="40"/>
      <c r="G10" s="40" t="s">
        <v>110</v>
      </c>
      <c r="H10" s="42">
        <v>1600000</v>
      </c>
      <c r="I10" s="40" t="s">
        <v>105</v>
      </c>
      <c r="J10" s="40"/>
      <c r="K10" s="40" t="s">
        <v>113</v>
      </c>
      <c r="L10" s="41" t="s">
        <v>122</v>
      </c>
      <c r="M10" s="41" t="s">
        <v>136</v>
      </c>
      <c r="N10" s="40" t="s">
        <v>104</v>
      </c>
      <c r="O10" s="40" t="s">
        <v>109</v>
      </c>
      <c r="P10" s="43" t="s">
        <v>100</v>
      </c>
      <c r="Q10" s="40" t="s">
        <v>99</v>
      </c>
      <c r="R10" s="40" t="s">
        <v>98</v>
      </c>
      <c r="S10" s="44"/>
      <c r="T10" s="40"/>
      <c r="U10" s="41">
        <v>48</v>
      </c>
      <c r="V10" s="42">
        <v>400000</v>
      </c>
      <c r="W10" s="42">
        <v>400000</v>
      </c>
      <c r="X10" s="42">
        <v>800000</v>
      </c>
      <c r="Y10" s="42">
        <f t="shared" si="0"/>
        <v>1600000</v>
      </c>
      <c r="Z10" s="42"/>
      <c r="AA10" s="40"/>
      <c r="AB10" s="48" t="s">
        <v>104</v>
      </c>
      <c r="AC10" s="40" t="s">
        <v>124</v>
      </c>
      <c r="AD10" s="40" t="s">
        <v>125</v>
      </c>
    </row>
    <row r="11" spans="1:30" ht="102" x14ac:dyDescent="0.25">
      <c r="A11" s="40" t="s">
        <v>137</v>
      </c>
      <c r="B11" s="40" t="s">
        <v>91</v>
      </c>
      <c r="C11" s="41">
        <v>2023</v>
      </c>
      <c r="D11" s="41">
        <v>2023</v>
      </c>
      <c r="E11" s="40" t="s">
        <v>138</v>
      </c>
      <c r="F11" s="40"/>
      <c r="G11" s="40" t="s">
        <v>110</v>
      </c>
      <c r="H11" s="42">
        <v>1000000</v>
      </c>
      <c r="I11" s="40" t="s">
        <v>105</v>
      </c>
      <c r="J11" s="40"/>
      <c r="K11" s="40" t="s">
        <v>113</v>
      </c>
      <c r="L11" s="41" t="s">
        <v>122</v>
      </c>
      <c r="M11" s="41" t="s">
        <v>139</v>
      </c>
      <c r="N11" s="40" t="s">
        <v>104</v>
      </c>
      <c r="O11" s="40" t="s">
        <v>109</v>
      </c>
      <c r="P11" s="43" t="s">
        <v>100</v>
      </c>
      <c r="Q11" s="40" t="s">
        <v>99</v>
      </c>
      <c r="R11" s="40" t="s">
        <v>98</v>
      </c>
      <c r="S11" s="44"/>
      <c r="T11" s="40"/>
      <c r="U11" s="41">
        <v>48</v>
      </c>
      <c r="V11" s="42">
        <v>250000</v>
      </c>
      <c r="W11" s="42">
        <v>250000</v>
      </c>
      <c r="X11" s="42">
        <v>500000</v>
      </c>
      <c r="Y11" s="42">
        <f t="shared" si="0"/>
        <v>1000000</v>
      </c>
      <c r="Z11" s="42"/>
      <c r="AA11" s="40"/>
      <c r="AB11" s="48" t="s">
        <v>104</v>
      </c>
      <c r="AC11" s="40" t="s">
        <v>124</v>
      </c>
      <c r="AD11" s="40" t="s">
        <v>125</v>
      </c>
    </row>
    <row r="12" spans="1:30" ht="63.75" x14ac:dyDescent="0.25">
      <c r="A12" s="40" t="s">
        <v>140</v>
      </c>
      <c r="B12" s="40" t="s">
        <v>91</v>
      </c>
      <c r="C12" s="41">
        <v>2023</v>
      </c>
      <c r="D12" s="41">
        <v>2023</v>
      </c>
      <c r="E12" s="40" t="s">
        <v>141</v>
      </c>
      <c r="F12" s="40"/>
      <c r="G12" s="40" t="s">
        <v>110</v>
      </c>
      <c r="H12" s="42">
        <v>3000000</v>
      </c>
      <c r="I12" s="40" t="s">
        <v>105</v>
      </c>
      <c r="J12" s="40"/>
      <c r="K12" s="40" t="s">
        <v>113</v>
      </c>
      <c r="L12" s="41" t="s">
        <v>122</v>
      </c>
      <c r="M12" s="41" t="s">
        <v>142</v>
      </c>
      <c r="N12" s="40" t="s">
        <v>104</v>
      </c>
      <c r="O12" s="40" t="s">
        <v>109</v>
      </c>
      <c r="P12" s="43" t="s">
        <v>100</v>
      </c>
      <c r="Q12" s="40" t="s">
        <v>99</v>
      </c>
      <c r="R12" s="40" t="s">
        <v>98</v>
      </c>
      <c r="S12" s="44"/>
      <c r="T12" s="40"/>
      <c r="U12" s="41">
        <v>60</v>
      </c>
      <c r="V12" s="42">
        <v>600000</v>
      </c>
      <c r="W12" s="42">
        <v>600000</v>
      </c>
      <c r="X12" s="42">
        <v>1800000</v>
      </c>
      <c r="Y12" s="42">
        <f t="shared" si="0"/>
        <v>3000000</v>
      </c>
      <c r="Z12" s="42"/>
      <c r="AA12" s="40"/>
      <c r="AB12" s="48" t="s">
        <v>104</v>
      </c>
      <c r="AC12" s="40" t="s">
        <v>124</v>
      </c>
      <c r="AD12" s="40" t="s">
        <v>125</v>
      </c>
    </row>
    <row r="13" spans="1:30" ht="63.75" x14ac:dyDescent="0.25">
      <c r="A13" s="40" t="s">
        <v>143</v>
      </c>
      <c r="B13" s="40" t="s">
        <v>91</v>
      </c>
      <c r="C13" s="41">
        <v>2023</v>
      </c>
      <c r="D13" s="41">
        <v>2023</v>
      </c>
      <c r="E13" s="40" t="s">
        <v>144</v>
      </c>
      <c r="F13" s="40"/>
      <c r="G13" s="40" t="s">
        <v>110</v>
      </c>
      <c r="H13" s="42">
        <v>1540000</v>
      </c>
      <c r="I13" s="40" t="s">
        <v>105</v>
      </c>
      <c r="J13" s="40"/>
      <c r="K13" s="40" t="s">
        <v>106</v>
      </c>
      <c r="L13" s="41" t="s">
        <v>145</v>
      </c>
      <c r="M13" s="41" t="s">
        <v>146</v>
      </c>
      <c r="N13" s="40" t="s">
        <v>104</v>
      </c>
      <c r="O13" s="40" t="s">
        <v>109</v>
      </c>
      <c r="P13" s="43" t="s">
        <v>100</v>
      </c>
      <c r="Q13" s="40" t="s">
        <v>99</v>
      </c>
      <c r="R13" s="40" t="s">
        <v>98</v>
      </c>
      <c r="S13" s="44"/>
      <c r="T13" s="40"/>
      <c r="U13" s="41">
        <v>72</v>
      </c>
      <c r="V13" s="42">
        <v>220000</v>
      </c>
      <c r="W13" s="42">
        <v>220000</v>
      </c>
      <c r="X13" s="42">
        <v>1100000</v>
      </c>
      <c r="Y13" s="42">
        <v>1540000</v>
      </c>
      <c r="Z13" s="42"/>
      <c r="AA13" s="40"/>
      <c r="AB13" s="40" t="s">
        <v>110</v>
      </c>
      <c r="AC13" s="40"/>
      <c r="AD13" s="40"/>
    </row>
    <row r="14" spans="1:30" ht="38.25" x14ac:dyDescent="0.25">
      <c r="A14" s="40" t="s">
        <v>147</v>
      </c>
      <c r="B14" s="40" t="s">
        <v>91</v>
      </c>
      <c r="C14" s="41">
        <v>2023</v>
      </c>
      <c r="D14" s="41">
        <v>2023</v>
      </c>
      <c r="E14" s="40" t="s">
        <v>148</v>
      </c>
      <c r="F14" s="49"/>
      <c r="G14" s="40" t="s">
        <v>110</v>
      </c>
      <c r="H14" s="42">
        <v>1540000</v>
      </c>
      <c r="I14" s="40" t="s">
        <v>105</v>
      </c>
      <c r="J14" s="48"/>
      <c r="K14" s="40" t="s">
        <v>106</v>
      </c>
      <c r="L14" s="41" t="s">
        <v>149</v>
      </c>
      <c r="M14" s="41" t="s">
        <v>150</v>
      </c>
      <c r="N14" s="40" t="s">
        <v>104</v>
      </c>
      <c r="O14" s="40" t="s">
        <v>109</v>
      </c>
      <c r="P14" s="43" t="s">
        <v>100</v>
      </c>
      <c r="Q14" s="40" t="s">
        <v>99</v>
      </c>
      <c r="R14" s="40" t="s">
        <v>98</v>
      </c>
      <c r="S14" s="49"/>
      <c r="T14" s="49"/>
      <c r="U14" s="41">
        <v>12</v>
      </c>
      <c r="V14" s="42">
        <v>1500000</v>
      </c>
      <c r="W14" s="42">
        <v>0</v>
      </c>
      <c r="X14" s="42">
        <v>0</v>
      </c>
      <c r="Y14" s="42">
        <v>1500000</v>
      </c>
      <c r="Z14" s="49"/>
      <c r="AA14" s="49"/>
      <c r="AB14" s="48" t="s">
        <v>104</v>
      </c>
      <c r="AC14" s="40" t="s">
        <v>132</v>
      </c>
      <c r="AD14" s="40" t="s">
        <v>133</v>
      </c>
    </row>
    <row r="15" spans="1:30" ht="153" x14ac:dyDescent="0.25">
      <c r="A15" s="40" t="s">
        <v>151</v>
      </c>
      <c r="B15" s="40" t="s">
        <v>91</v>
      </c>
      <c r="C15" s="41">
        <v>2023</v>
      </c>
      <c r="D15" s="41">
        <v>2023</v>
      </c>
      <c r="E15" s="40" t="s">
        <v>152</v>
      </c>
      <c r="F15" s="40" t="s">
        <v>153</v>
      </c>
      <c r="G15" s="40" t="s">
        <v>110</v>
      </c>
      <c r="H15" s="42">
        <v>1000000</v>
      </c>
      <c r="I15" s="40" t="s">
        <v>105</v>
      </c>
      <c r="K15" s="40" t="s">
        <v>113</v>
      </c>
      <c r="L15" s="40" t="s">
        <v>122</v>
      </c>
      <c r="M15" s="50" t="s">
        <v>154</v>
      </c>
      <c r="N15" s="40" t="s">
        <v>104</v>
      </c>
      <c r="O15" s="40" t="s">
        <v>109</v>
      </c>
      <c r="P15" s="40" t="s">
        <v>100</v>
      </c>
      <c r="Q15" s="40" t="s">
        <v>99</v>
      </c>
      <c r="R15" s="40" t="s">
        <v>98</v>
      </c>
      <c r="S15" s="46"/>
      <c r="T15" s="45"/>
      <c r="U15" s="41">
        <v>60</v>
      </c>
      <c r="V15" s="42">
        <v>50000</v>
      </c>
      <c r="W15" s="42">
        <v>300000</v>
      </c>
      <c r="X15" s="42">
        <v>650000</v>
      </c>
      <c r="Y15" s="42">
        <v>1000000</v>
      </c>
      <c r="Z15" s="47"/>
      <c r="AA15" s="40" t="s">
        <v>155</v>
      </c>
      <c r="AB15" s="48" t="s">
        <v>104</v>
      </c>
      <c r="AC15" s="40" t="s">
        <v>124</v>
      </c>
      <c r="AD15" s="40" t="s">
        <v>125</v>
      </c>
    </row>
    <row r="16" spans="1:30" ht="25.5" x14ac:dyDescent="0.25">
      <c r="A16" s="40" t="s">
        <v>156</v>
      </c>
      <c r="B16" s="40" t="s">
        <v>91</v>
      </c>
      <c r="C16" s="41">
        <v>2022</v>
      </c>
      <c r="D16" s="41">
        <v>2023</v>
      </c>
      <c r="E16" s="40" t="s">
        <v>157</v>
      </c>
      <c r="F16" s="45"/>
      <c r="G16" s="40" t="s">
        <v>104</v>
      </c>
      <c r="H16" s="42">
        <v>3180000</v>
      </c>
      <c r="I16" s="40" t="s">
        <v>105</v>
      </c>
      <c r="J16" s="40"/>
      <c r="K16" s="40" t="s">
        <v>106</v>
      </c>
      <c r="L16" s="40" t="s">
        <v>158</v>
      </c>
      <c r="M16" s="40" t="s">
        <v>159</v>
      </c>
      <c r="N16" s="40" t="s">
        <v>104</v>
      </c>
      <c r="O16" s="40" t="s">
        <v>109</v>
      </c>
      <c r="P16" s="43" t="s">
        <v>100</v>
      </c>
      <c r="Q16" s="40" t="s">
        <v>99</v>
      </c>
      <c r="R16" s="40" t="s">
        <v>98</v>
      </c>
      <c r="S16" s="46"/>
      <c r="T16" s="45"/>
      <c r="U16" s="41">
        <v>36</v>
      </c>
      <c r="V16" s="42">
        <v>365000</v>
      </c>
      <c r="W16" s="42">
        <v>1060000</v>
      </c>
      <c r="X16" s="42">
        <v>1755000</v>
      </c>
      <c r="Y16" s="42">
        <v>3180000</v>
      </c>
      <c r="Z16" s="47"/>
      <c r="AA16" s="45"/>
      <c r="AB16" s="40" t="s">
        <v>104</v>
      </c>
      <c r="AC16" s="40" t="s">
        <v>132</v>
      </c>
      <c r="AD16" s="40" t="s">
        <v>133</v>
      </c>
    </row>
    <row r="17" spans="1:30" ht="25.5" x14ac:dyDescent="0.25">
      <c r="A17" s="40" t="s">
        <v>160</v>
      </c>
      <c r="B17" s="40" t="s">
        <v>91</v>
      </c>
      <c r="C17" s="41">
        <v>2022</v>
      </c>
      <c r="D17" s="41">
        <v>2023</v>
      </c>
      <c r="E17" s="40" t="s">
        <v>161</v>
      </c>
      <c r="F17" s="45"/>
      <c r="G17" s="40" t="s">
        <v>104</v>
      </c>
      <c r="H17" s="42">
        <v>1650000</v>
      </c>
      <c r="I17" s="40" t="s">
        <v>105</v>
      </c>
      <c r="J17" s="40"/>
      <c r="K17" s="40" t="s">
        <v>106</v>
      </c>
      <c r="L17" s="40" t="s">
        <v>162</v>
      </c>
      <c r="M17" s="40" t="s">
        <v>163</v>
      </c>
      <c r="N17" s="40" t="s">
        <v>104</v>
      </c>
      <c r="O17" s="40" t="s">
        <v>109</v>
      </c>
      <c r="P17" s="43" t="s">
        <v>100</v>
      </c>
      <c r="Q17" s="40" t="s">
        <v>99</v>
      </c>
      <c r="R17" s="40" t="s">
        <v>98</v>
      </c>
      <c r="S17" s="46"/>
      <c r="T17" s="45"/>
      <c r="U17" s="41">
        <v>36</v>
      </c>
      <c r="V17" s="42">
        <v>550000</v>
      </c>
      <c r="W17" s="42">
        <v>550000</v>
      </c>
      <c r="X17" s="42">
        <v>550000</v>
      </c>
      <c r="Y17" s="42">
        <v>1650000</v>
      </c>
      <c r="Z17" s="47"/>
      <c r="AA17" s="45"/>
      <c r="AB17" s="48" t="s">
        <v>104</v>
      </c>
      <c r="AC17" s="40" t="s">
        <v>132</v>
      </c>
      <c r="AD17" s="40" t="s">
        <v>133</v>
      </c>
    </row>
    <row r="18" spans="1:30" ht="25.5" x14ac:dyDescent="0.25">
      <c r="A18" s="40" t="s">
        <v>164</v>
      </c>
      <c r="B18" s="40" t="s">
        <v>91</v>
      </c>
      <c r="C18" s="41">
        <v>2022</v>
      </c>
      <c r="D18" s="41">
        <v>2023</v>
      </c>
      <c r="E18" s="40" t="s">
        <v>165</v>
      </c>
      <c r="F18" s="45"/>
      <c r="G18" s="40" t="s">
        <v>110</v>
      </c>
      <c r="H18" s="42">
        <v>1952000</v>
      </c>
      <c r="I18" s="40" t="s">
        <v>105</v>
      </c>
      <c r="J18" s="40"/>
      <c r="K18" s="40" t="s">
        <v>106</v>
      </c>
      <c r="L18" s="40" t="s">
        <v>166</v>
      </c>
      <c r="M18" s="40" t="s">
        <v>167</v>
      </c>
      <c r="N18" s="40" t="s">
        <v>104</v>
      </c>
      <c r="O18" s="40" t="s">
        <v>109</v>
      </c>
      <c r="P18" s="43" t="s">
        <v>100</v>
      </c>
      <c r="Q18" s="40" t="s">
        <v>99</v>
      </c>
      <c r="R18" s="40" t="s">
        <v>98</v>
      </c>
      <c r="S18" s="46"/>
      <c r="T18" s="45"/>
      <c r="U18" s="41">
        <v>24</v>
      </c>
      <c r="V18" s="42">
        <v>976000</v>
      </c>
      <c r="W18" s="42">
        <v>976000</v>
      </c>
      <c r="X18" s="42">
        <v>0</v>
      </c>
      <c r="Y18" s="42">
        <v>1952000</v>
      </c>
      <c r="Z18" s="47"/>
      <c r="AA18" s="45"/>
      <c r="AB18" s="48" t="s">
        <v>104</v>
      </c>
      <c r="AC18" s="40" t="s">
        <v>132</v>
      </c>
      <c r="AD18" s="40" t="s">
        <v>133</v>
      </c>
    </row>
    <row r="19" spans="1:30" ht="63.75" x14ac:dyDescent="0.25">
      <c r="A19" s="40" t="s">
        <v>168</v>
      </c>
      <c r="B19" s="40" t="s">
        <v>91</v>
      </c>
      <c r="C19" s="41">
        <v>2022</v>
      </c>
      <c r="D19" s="41">
        <v>2023</v>
      </c>
      <c r="E19" s="40" t="s">
        <v>169</v>
      </c>
      <c r="F19" s="45"/>
      <c r="G19" s="40" t="s">
        <v>104</v>
      </c>
      <c r="H19" s="42">
        <v>3300000</v>
      </c>
      <c r="I19" s="40" t="s">
        <v>105</v>
      </c>
      <c r="J19" s="40"/>
      <c r="K19" s="40" t="s">
        <v>106</v>
      </c>
      <c r="L19" s="40" t="s">
        <v>162</v>
      </c>
      <c r="M19" s="40" t="s">
        <v>170</v>
      </c>
      <c r="N19" s="40" t="s">
        <v>104</v>
      </c>
      <c r="O19" s="40" t="s">
        <v>109</v>
      </c>
      <c r="P19" s="43" t="s">
        <v>100</v>
      </c>
      <c r="Q19" s="40" t="s">
        <v>99</v>
      </c>
      <c r="R19" s="40" t="s">
        <v>98</v>
      </c>
      <c r="S19" s="46"/>
      <c r="T19" s="45"/>
      <c r="U19" s="41">
        <v>24</v>
      </c>
      <c r="V19" s="42">
        <v>825000</v>
      </c>
      <c r="W19" s="42">
        <v>1650000</v>
      </c>
      <c r="X19" s="42">
        <v>825000</v>
      </c>
      <c r="Y19" s="42">
        <f>SUM(V19:X19)</f>
        <v>3300000</v>
      </c>
      <c r="Z19" s="47"/>
      <c r="AA19" s="45"/>
      <c r="AB19" s="40" t="s">
        <v>104</v>
      </c>
      <c r="AC19" s="40" t="s">
        <v>124</v>
      </c>
      <c r="AD19" s="40" t="s">
        <v>125</v>
      </c>
    </row>
    <row r="20" spans="1:30" ht="25.5" x14ac:dyDescent="0.25">
      <c r="A20" s="40" t="s">
        <v>171</v>
      </c>
      <c r="B20" s="40" t="s">
        <v>91</v>
      </c>
      <c r="C20" s="41">
        <v>2022</v>
      </c>
      <c r="D20" s="41">
        <v>2023</v>
      </c>
      <c r="E20" s="40" t="s">
        <v>172</v>
      </c>
      <c r="F20" s="45"/>
      <c r="G20" s="40" t="s">
        <v>104</v>
      </c>
      <c r="H20" s="42">
        <v>10300000</v>
      </c>
      <c r="I20" s="40" t="s">
        <v>105</v>
      </c>
      <c r="J20" s="40"/>
      <c r="K20" s="40" t="s">
        <v>113</v>
      </c>
      <c r="L20" s="40" t="s">
        <v>173</v>
      </c>
      <c r="M20" s="40" t="s">
        <v>174</v>
      </c>
      <c r="N20" s="40" t="s">
        <v>104</v>
      </c>
      <c r="O20" s="40" t="s">
        <v>175</v>
      </c>
      <c r="P20" s="43" t="s">
        <v>100</v>
      </c>
      <c r="Q20" s="40" t="s">
        <v>99</v>
      </c>
      <c r="R20" s="40" t="s">
        <v>98</v>
      </c>
      <c r="S20" s="46"/>
      <c r="T20" s="45"/>
      <c r="U20" s="41">
        <v>60</v>
      </c>
      <c r="V20" s="42">
        <v>0</v>
      </c>
      <c r="W20" s="42">
        <v>2060000</v>
      </c>
      <c r="X20" s="42">
        <f>Y20-W20</f>
        <v>8240000</v>
      </c>
      <c r="Y20" s="42">
        <v>10300000</v>
      </c>
      <c r="Z20" s="47"/>
      <c r="AA20" s="45"/>
      <c r="AB20" s="40" t="s">
        <v>104</v>
      </c>
      <c r="AC20" s="40" t="s">
        <v>132</v>
      </c>
      <c r="AD20" s="40" t="s">
        <v>133</v>
      </c>
    </row>
    <row r="21" spans="1:30" ht="25.5" x14ac:dyDescent="0.25">
      <c r="A21" s="50" t="s">
        <v>176</v>
      </c>
      <c r="B21" s="50" t="s">
        <v>91</v>
      </c>
      <c r="C21" s="51">
        <v>2020</v>
      </c>
      <c r="D21" s="51">
        <v>2023</v>
      </c>
      <c r="E21" s="40" t="s">
        <v>177</v>
      </c>
      <c r="F21" s="52"/>
      <c r="G21" s="50" t="s">
        <v>104</v>
      </c>
      <c r="H21" s="53">
        <v>11760000</v>
      </c>
      <c r="I21" s="50" t="s">
        <v>105</v>
      </c>
      <c r="J21" s="50"/>
      <c r="K21" s="50" t="s">
        <v>113</v>
      </c>
      <c r="L21" s="50" t="s">
        <v>178</v>
      </c>
      <c r="M21" s="50" t="s">
        <v>179</v>
      </c>
      <c r="N21" s="50" t="s">
        <v>104</v>
      </c>
      <c r="O21" s="50" t="s">
        <v>180</v>
      </c>
      <c r="P21" s="54" t="s">
        <v>100</v>
      </c>
      <c r="Q21" s="50" t="s">
        <v>99</v>
      </c>
      <c r="R21" s="50" t="s">
        <v>98</v>
      </c>
      <c r="S21" s="55"/>
      <c r="T21" s="52"/>
      <c r="U21" s="51">
        <v>48</v>
      </c>
      <c r="V21" s="53">
        <v>2940000</v>
      </c>
      <c r="W21" s="53">
        <v>2940000</v>
      </c>
      <c r="X21" s="53">
        <f>Y21-5880000</f>
        <v>5880000</v>
      </c>
      <c r="Y21" s="53">
        <v>11760000</v>
      </c>
      <c r="Z21" s="56"/>
      <c r="AA21" s="52"/>
      <c r="AB21" s="50" t="s">
        <v>104</v>
      </c>
      <c r="AC21" s="50" t="s">
        <v>132</v>
      </c>
      <c r="AD21" s="50" t="s">
        <v>133</v>
      </c>
    </row>
    <row r="22" spans="1:30" ht="76.5" x14ac:dyDescent="0.25">
      <c r="A22" s="40" t="s">
        <v>181</v>
      </c>
      <c r="B22" s="40" t="s">
        <v>91</v>
      </c>
      <c r="C22" s="41">
        <v>2022</v>
      </c>
      <c r="D22" s="41">
        <v>2024</v>
      </c>
      <c r="E22" s="40" t="s">
        <v>182</v>
      </c>
      <c r="F22" s="45"/>
      <c r="G22" s="40" t="s">
        <v>104</v>
      </c>
      <c r="H22" s="42">
        <v>6400000</v>
      </c>
      <c r="I22" s="40" t="s">
        <v>105</v>
      </c>
      <c r="J22" s="40"/>
      <c r="K22" s="40" t="s">
        <v>106</v>
      </c>
      <c r="L22" s="40" t="s">
        <v>183</v>
      </c>
      <c r="M22" s="40" t="s">
        <v>184</v>
      </c>
      <c r="N22" s="40" t="s">
        <v>104</v>
      </c>
      <c r="O22" s="40" t="s">
        <v>180</v>
      </c>
      <c r="P22" s="43" t="s">
        <v>100</v>
      </c>
      <c r="Q22" s="40" t="s">
        <v>99</v>
      </c>
      <c r="R22" s="40" t="s">
        <v>98</v>
      </c>
      <c r="S22" s="46"/>
      <c r="T22" s="45"/>
      <c r="U22" s="41">
        <v>48</v>
      </c>
      <c r="V22" s="42">
        <v>1600000</v>
      </c>
      <c r="W22" s="42">
        <v>1600000</v>
      </c>
      <c r="X22" s="42">
        <v>3200000</v>
      </c>
      <c r="Y22" s="42">
        <v>6400000</v>
      </c>
      <c r="Z22" s="47"/>
      <c r="AA22" s="45"/>
      <c r="AB22" s="40" t="s">
        <v>104</v>
      </c>
      <c r="AC22" s="40" t="s">
        <v>132</v>
      </c>
      <c r="AD22" s="40" t="s">
        <v>133</v>
      </c>
    </row>
    <row r="23" spans="1:30" ht="38.25" x14ac:dyDescent="0.25">
      <c r="A23" s="40" t="s">
        <v>185</v>
      </c>
      <c r="B23" s="40" t="s">
        <v>91</v>
      </c>
      <c r="C23" s="41">
        <v>2023</v>
      </c>
      <c r="D23" s="41">
        <v>2023</v>
      </c>
      <c r="E23" s="40" t="s">
        <v>186</v>
      </c>
      <c r="F23" s="45"/>
      <c r="G23" s="40" t="s">
        <v>104</v>
      </c>
      <c r="H23" s="42">
        <v>3500000</v>
      </c>
      <c r="I23" s="40" t="s">
        <v>105</v>
      </c>
      <c r="J23" s="40"/>
      <c r="K23" s="40" t="s">
        <v>187</v>
      </c>
      <c r="L23" s="40" t="s">
        <v>188</v>
      </c>
      <c r="M23" s="40" t="s">
        <v>189</v>
      </c>
      <c r="N23" s="40" t="s">
        <v>104</v>
      </c>
      <c r="O23" s="40" t="s">
        <v>175</v>
      </c>
      <c r="P23" s="43" t="s">
        <v>100</v>
      </c>
      <c r="Q23" s="40" t="s">
        <v>99</v>
      </c>
      <c r="R23" s="40" t="s">
        <v>98</v>
      </c>
      <c r="S23" s="46"/>
      <c r="T23" s="45"/>
      <c r="U23" s="41">
        <v>48</v>
      </c>
      <c r="V23" s="42">
        <v>875000</v>
      </c>
      <c r="W23" s="42">
        <v>875000</v>
      </c>
      <c r="X23" s="42">
        <v>1750000</v>
      </c>
      <c r="Y23" s="42">
        <v>3500000</v>
      </c>
      <c r="Z23" s="47"/>
      <c r="AA23" s="45"/>
      <c r="AB23" s="40" t="s">
        <v>104</v>
      </c>
      <c r="AC23" s="40" t="s">
        <v>132</v>
      </c>
      <c r="AD23" s="40" t="s">
        <v>133</v>
      </c>
    </row>
    <row r="24" spans="1:30" ht="25.5" x14ac:dyDescent="0.25">
      <c r="A24" s="40" t="s">
        <v>190</v>
      </c>
      <c r="B24" s="40" t="s">
        <v>91</v>
      </c>
      <c r="C24" s="41">
        <v>2023</v>
      </c>
      <c r="D24" s="41">
        <v>2023</v>
      </c>
      <c r="E24" s="40" t="s">
        <v>191</v>
      </c>
      <c r="F24" s="45"/>
      <c r="G24" s="40" t="s">
        <v>104</v>
      </c>
      <c r="H24" s="42">
        <v>1518000</v>
      </c>
      <c r="I24" s="40" t="s">
        <v>105</v>
      </c>
      <c r="J24" s="40"/>
      <c r="K24" s="40" t="s">
        <v>187</v>
      </c>
      <c r="L24" s="40" t="s">
        <v>192</v>
      </c>
      <c r="M24" s="40" t="s">
        <v>193</v>
      </c>
      <c r="N24" s="40" t="s">
        <v>104</v>
      </c>
      <c r="O24" s="40" t="s">
        <v>109</v>
      </c>
      <c r="P24" s="43" t="s">
        <v>100</v>
      </c>
      <c r="Q24" s="40" t="s">
        <v>99</v>
      </c>
      <c r="R24" s="40" t="s">
        <v>98</v>
      </c>
      <c r="S24" s="46"/>
      <c r="T24" s="45"/>
      <c r="U24" s="41">
        <v>36</v>
      </c>
      <c r="V24" s="42">
        <v>43000</v>
      </c>
      <c r="W24" s="42">
        <v>506000</v>
      </c>
      <c r="X24" s="42">
        <f>Y24-W24-V24</f>
        <v>969000</v>
      </c>
      <c r="Y24" s="42">
        <v>1518000</v>
      </c>
      <c r="Z24" s="47"/>
      <c r="AA24" s="45"/>
      <c r="AB24" s="40" t="s">
        <v>104</v>
      </c>
      <c r="AC24" s="40" t="s">
        <v>132</v>
      </c>
      <c r="AD24" s="40" t="s">
        <v>133</v>
      </c>
    </row>
    <row r="25" spans="1:30" ht="38.25" x14ac:dyDescent="0.25">
      <c r="A25" s="40" t="s">
        <v>194</v>
      </c>
      <c r="B25" s="40" t="s">
        <v>91</v>
      </c>
      <c r="C25" s="41">
        <v>2023</v>
      </c>
      <c r="D25" s="41">
        <v>2023</v>
      </c>
      <c r="E25" s="40" t="s">
        <v>195</v>
      </c>
      <c r="F25" s="45"/>
      <c r="G25" s="40" t="s">
        <v>104</v>
      </c>
      <c r="H25" s="42">
        <v>1920000</v>
      </c>
      <c r="I25" s="40" t="s">
        <v>105</v>
      </c>
      <c r="J25" s="40"/>
      <c r="K25" s="40" t="s">
        <v>187</v>
      </c>
      <c r="L25" s="40" t="s">
        <v>196</v>
      </c>
      <c r="M25" s="40" t="s">
        <v>197</v>
      </c>
      <c r="N25" s="40" t="s">
        <v>104</v>
      </c>
      <c r="O25" s="40" t="s">
        <v>175</v>
      </c>
      <c r="P25" s="43" t="s">
        <v>100</v>
      </c>
      <c r="Q25" s="40" t="s">
        <v>99</v>
      </c>
      <c r="R25" s="40" t="s">
        <v>98</v>
      </c>
      <c r="S25" s="46"/>
      <c r="T25" s="45"/>
      <c r="U25" s="41">
        <v>48</v>
      </c>
      <c r="V25" s="42">
        <v>0</v>
      </c>
      <c r="W25" s="42">
        <v>480000</v>
      </c>
      <c r="X25" s="42">
        <f>Y25-W25</f>
        <v>1440000</v>
      </c>
      <c r="Y25" s="42">
        <v>1920000</v>
      </c>
      <c r="Z25" s="47"/>
      <c r="AA25" s="45"/>
      <c r="AB25" s="40" t="s">
        <v>104</v>
      </c>
      <c r="AC25" s="40" t="s">
        <v>132</v>
      </c>
      <c r="AD25" s="40" t="s">
        <v>133</v>
      </c>
    </row>
    <row r="26" spans="1:30" ht="25.5" x14ac:dyDescent="0.25">
      <c r="A26" s="40" t="s">
        <v>198</v>
      </c>
      <c r="B26" s="40" t="s">
        <v>91</v>
      </c>
      <c r="C26" s="41">
        <v>2023</v>
      </c>
      <c r="D26" s="41">
        <v>2023</v>
      </c>
      <c r="E26" s="40" t="s">
        <v>199</v>
      </c>
      <c r="F26" s="45"/>
      <c r="G26" s="40" t="s">
        <v>104</v>
      </c>
      <c r="H26" s="42">
        <v>12720000</v>
      </c>
      <c r="I26" s="40" t="s">
        <v>105</v>
      </c>
      <c r="J26" s="40"/>
      <c r="K26" s="40" t="s">
        <v>187</v>
      </c>
      <c r="L26" s="40" t="s">
        <v>200</v>
      </c>
      <c r="M26" s="40" t="s">
        <v>201</v>
      </c>
      <c r="N26" s="40" t="s">
        <v>104</v>
      </c>
      <c r="O26" s="40" t="s">
        <v>175</v>
      </c>
      <c r="P26" s="43" t="s">
        <v>100</v>
      </c>
      <c r="Q26" s="40" t="s">
        <v>99</v>
      </c>
      <c r="R26" s="40" t="s">
        <v>98</v>
      </c>
      <c r="S26" s="46"/>
      <c r="T26" s="45"/>
      <c r="U26" s="41">
        <v>48</v>
      </c>
      <c r="V26" s="48">
        <v>0</v>
      </c>
      <c r="W26" s="42">
        <f>H26/4</f>
        <v>3180000</v>
      </c>
      <c r="X26" s="42">
        <f>Y26-W26</f>
        <v>9540000</v>
      </c>
      <c r="Y26" s="42">
        <v>12720000</v>
      </c>
      <c r="Z26" s="47"/>
      <c r="AA26" s="45"/>
      <c r="AB26" s="40" t="s">
        <v>104</v>
      </c>
      <c r="AC26" s="40" t="s">
        <v>132</v>
      </c>
      <c r="AD26" s="40" t="s">
        <v>133</v>
      </c>
    </row>
    <row r="27" spans="1:30" ht="63.75" x14ac:dyDescent="0.25">
      <c r="A27" s="40" t="s">
        <v>202</v>
      </c>
      <c r="B27" s="40" t="s">
        <v>91</v>
      </c>
      <c r="C27" s="41">
        <v>2022</v>
      </c>
      <c r="D27" s="41">
        <v>2024</v>
      </c>
      <c r="E27" s="40" t="s">
        <v>203</v>
      </c>
      <c r="F27" s="45"/>
      <c r="G27" s="40" t="s">
        <v>110</v>
      </c>
      <c r="H27" s="42">
        <f>1700000*3</f>
        <v>5100000</v>
      </c>
      <c r="I27" s="40" t="s">
        <v>105</v>
      </c>
      <c r="J27" s="40"/>
      <c r="K27" s="40" t="s">
        <v>187</v>
      </c>
      <c r="L27" s="40" t="s">
        <v>204</v>
      </c>
      <c r="M27" s="40" t="s">
        <v>205</v>
      </c>
      <c r="N27" s="40" t="s">
        <v>104</v>
      </c>
      <c r="O27" s="40" t="s">
        <v>175</v>
      </c>
      <c r="P27" s="43" t="s">
        <v>100</v>
      </c>
      <c r="Q27" s="40" t="s">
        <v>99</v>
      </c>
      <c r="R27" s="40" t="s">
        <v>98</v>
      </c>
      <c r="S27" s="46"/>
      <c r="T27" s="45"/>
      <c r="U27" s="41">
        <v>36</v>
      </c>
      <c r="V27" s="42">
        <v>142000</v>
      </c>
      <c r="W27" s="42">
        <f>Y27/3</f>
        <v>1700000</v>
      </c>
      <c r="X27" s="42">
        <f>Y27-W27-V27</f>
        <v>3258000</v>
      </c>
      <c r="Y27" s="42">
        <f>1700000*3</f>
        <v>5100000</v>
      </c>
      <c r="Z27" s="47"/>
      <c r="AA27" s="45"/>
      <c r="AB27" s="40" t="s">
        <v>104</v>
      </c>
      <c r="AC27" s="40" t="s">
        <v>132</v>
      </c>
      <c r="AD27" s="40" t="s">
        <v>133</v>
      </c>
    </row>
    <row r="28" spans="1:30" ht="51" x14ac:dyDescent="0.25">
      <c r="A28" s="40" t="s">
        <v>206</v>
      </c>
      <c r="B28" s="40" t="s">
        <v>91</v>
      </c>
      <c r="C28" s="41">
        <v>2022</v>
      </c>
      <c r="D28" s="41">
        <v>2023</v>
      </c>
      <c r="E28" s="40" t="s">
        <v>207</v>
      </c>
      <c r="F28" s="45"/>
      <c r="G28" s="40" t="s">
        <v>110</v>
      </c>
      <c r="H28" s="42">
        <v>9630000</v>
      </c>
      <c r="I28" s="40" t="s">
        <v>105</v>
      </c>
      <c r="J28" s="40"/>
      <c r="K28" s="40" t="s">
        <v>113</v>
      </c>
      <c r="L28" s="40" t="s">
        <v>208</v>
      </c>
      <c r="M28" s="40" t="s">
        <v>209</v>
      </c>
      <c r="N28" s="40" t="s">
        <v>104</v>
      </c>
      <c r="O28" s="40" t="s">
        <v>180</v>
      </c>
      <c r="P28" s="43" t="s">
        <v>100</v>
      </c>
      <c r="Q28" s="40" t="s">
        <v>99</v>
      </c>
      <c r="R28" s="40" t="s">
        <v>98</v>
      </c>
      <c r="S28" s="46"/>
      <c r="T28" s="45"/>
      <c r="U28" s="41">
        <v>60</v>
      </c>
      <c r="V28" s="42">
        <f>Y28/60*6</f>
        <v>963000</v>
      </c>
      <c r="W28" s="42">
        <f>Y28/60*12</f>
        <v>1926000</v>
      </c>
      <c r="X28" s="42">
        <f>Y28-W28-V28</f>
        <v>6741000</v>
      </c>
      <c r="Y28" s="42">
        <v>9630000</v>
      </c>
      <c r="Z28" s="47"/>
      <c r="AA28" s="45"/>
      <c r="AB28" s="40" t="s">
        <v>104</v>
      </c>
      <c r="AC28" s="40" t="s">
        <v>132</v>
      </c>
      <c r="AD28" s="40" t="s">
        <v>133</v>
      </c>
    </row>
    <row r="29" spans="1:30" ht="76.5" x14ac:dyDescent="0.25">
      <c r="A29" s="40" t="s">
        <v>210</v>
      </c>
      <c r="B29" s="40" t="s">
        <v>91</v>
      </c>
      <c r="C29" s="41">
        <v>2022</v>
      </c>
      <c r="D29" s="41">
        <v>2024</v>
      </c>
      <c r="E29" s="40" t="s">
        <v>211</v>
      </c>
      <c r="F29" s="45"/>
      <c r="G29" s="40" t="s">
        <v>104</v>
      </c>
      <c r="H29" s="42">
        <v>1612000</v>
      </c>
      <c r="I29" s="40" t="s">
        <v>105</v>
      </c>
      <c r="J29" s="40"/>
      <c r="K29" s="40" t="s">
        <v>106</v>
      </c>
      <c r="L29" s="40" t="s">
        <v>212</v>
      </c>
      <c r="M29" s="40" t="s">
        <v>213</v>
      </c>
      <c r="N29" s="40" t="s">
        <v>104</v>
      </c>
      <c r="O29" s="40" t="s">
        <v>175</v>
      </c>
      <c r="P29" s="43" t="s">
        <v>100</v>
      </c>
      <c r="Q29" s="40" t="s">
        <v>99</v>
      </c>
      <c r="R29" s="40" t="s">
        <v>98</v>
      </c>
      <c r="S29" s="46"/>
      <c r="T29" s="45"/>
      <c r="U29" s="41">
        <v>48</v>
      </c>
      <c r="V29" s="42">
        <f>Y29/48*9</f>
        <v>302250</v>
      </c>
      <c r="W29" s="42">
        <f>Y29/4</f>
        <v>403000</v>
      </c>
      <c r="X29" s="42">
        <f>Y29-W29-V29</f>
        <v>906750</v>
      </c>
      <c r="Y29" s="42">
        <v>1612000</v>
      </c>
      <c r="Z29" s="47"/>
      <c r="AA29" s="45"/>
      <c r="AB29" s="40" t="s">
        <v>104</v>
      </c>
      <c r="AC29" s="40" t="s">
        <v>132</v>
      </c>
      <c r="AD29" s="40" t="s">
        <v>133</v>
      </c>
    </row>
    <row r="30" spans="1:30" ht="38.25" x14ac:dyDescent="0.25">
      <c r="A30" s="50" t="s">
        <v>164</v>
      </c>
      <c r="B30" s="50" t="s">
        <v>91</v>
      </c>
      <c r="C30" s="51">
        <v>2022</v>
      </c>
      <c r="D30" s="51">
        <v>2023</v>
      </c>
      <c r="E30" s="40" t="s">
        <v>214</v>
      </c>
      <c r="F30" s="52"/>
      <c r="G30" s="50" t="s">
        <v>215</v>
      </c>
      <c r="H30" s="53">
        <v>1740000</v>
      </c>
      <c r="I30" s="50" t="s">
        <v>105</v>
      </c>
      <c r="J30" s="50"/>
      <c r="K30" s="50" t="s">
        <v>106</v>
      </c>
      <c r="L30" s="50" t="s">
        <v>216</v>
      </c>
      <c r="M30" s="50" t="s">
        <v>217</v>
      </c>
      <c r="N30" s="50" t="s">
        <v>104</v>
      </c>
      <c r="O30" s="50" t="s">
        <v>109</v>
      </c>
      <c r="P30" s="54" t="s">
        <v>100</v>
      </c>
      <c r="Q30" s="50" t="s">
        <v>99</v>
      </c>
      <c r="R30" s="50" t="s">
        <v>98</v>
      </c>
      <c r="S30" s="55"/>
      <c r="T30" s="52"/>
      <c r="U30" s="51">
        <v>36</v>
      </c>
      <c r="V30" s="53">
        <v>120000</v>
      </c>
      <c r="W30" s="53">
        <v>580000</v>
      </c>
      <c r="X30" s="53">
        <f>Y30-V30-W30</f>
        <v>1040000</v>
      </c>
      <c r="Y30" s="53">
        <v>1740000</v>
      </c>
      <c r="Z30" s="56"/>
      <c r="AA30" s="52"/>
      <c r="AB30" s="50" t="s">
        <v>104</v>
      </c>
      <c r="AC30" s="50" t="s">
        <v>132</v>
      </c>
      <c r="AD30" s="50" t="s">
        <v>133</v>
      </c>
    </row>
    <row r="31" spans="1:30" ht="25.5" x14ac:dyDescent="0.25">
      <c r="A31" s="50" t="s">
        <v>218</v>
      </c>
      <c r="B31" s="40" t="s">
        <v>91</v>
      </c>
      <c r="C31" s="41">
        <v>2022</v>
      </c>
      <c r="D31" s="41">
        <v>2023</v>
      </c>
      <c r="E31" s="40" t="s">
        <v>219</v>
      </c>
      <c r="F31" s="45"/>
      <c r="G31" s="40" t="s">
        <v>104</v>
      </c>
      <c r="H31" s="42">
        <v>2100000</v>
      </c>
      <c r="I31" s="40" t="s">
        <v>105</v>
      </c>
      <c r="J31" s="40"/>
      <c r="K31" s="40" t="s">
        <v>106</v>
      </c>
      <c r="L31" s="40" t="s">
        <v>220</v>
      </c>
      <c r="M31" s="50" t="s">
        <v>221</v>
      </c>
      <c r="N31" s="40" t="s">
        <v>104</v>
      </c>
      <c r="O31" s="40" t="s">
        <v>175</v>
      </c>
      <c r="P31" s="43" t="s">
        <v>100</v>
      </c>
      <c r="Q31" s="40" t="s">
        <v>99</v>
      </c>
      <c r="R31" s="40" t="s">
        <v>98</v>
      </c>
      <c r="S31" s="46"/>
      <c r="T31" s="45"/>
      <c r="U31" s="41">
        <v>36</v>
      </c>
      <c r="V31" s="42">
        <v>0</v>
      </c>
      <c r="W31" s="42">
        <f>Y31/3</f>
        <v>700000</v>
      </c>
      <c r="X31" s="42">
        <f>Y31-W31</f>
        <v>1400000</v>
      </c>
      <c r="Y31" s="42">
        <v>2100000</v>
      </c>
      <c r="Z31" s="47"/>
      <c r="AA31" s="45"/>
      <c r="AB31" s="40" t="s">
        <v>104</v>
      </c>
      <c r="AC31" s="40" t="s">
        <v>132</v>
      </c>
      <c r="AD31" s="40" t="s">
        <v>133</v>
      </c>
    </row>
    <row r="32" spans="1:30" ht="25.5" x14ac:dyDescent="0.25">
      <c r="A32" s="40" t="s">
        <v>222</v>
      </c>
      <c r="B32" s="40" t="s">
        <v>91</v>
      </c>
      <c r="C32" s="41">
        <v>2022</v>
      </c>
      <c r="D32" s="41">
        <v>2023</v>
      </c>
      <c r="E32" s="40" t="s">
        <v>223</v>
      </c>
      <c r="F32" s="45"/>
      <c r="G32" s="40" t="s">
        <v>104</v>
      </c>
      <c r="H32" s="42">
        <v>2860000</v>
      </c>
      <c r="I32" s="40" t="s">
        <v>105</v>
      </c>
      <c r="J32" s="40"/>
      <c r="K32" s="40" t="s">
        <v>106</v>
      </c>
      <c r="L32" s="45" t="s">
        <v>224</v>
      </c>
      <c r="M32" s="50" t="s">
        <v>225</v>
      </c>
      <c r="N32" s="40" t="s">
        <v>104</v>
      </c>
      <c r="O32" s="40" t="s">
        <v>180</v>
      </c>
      <c r="P32" s="43" t="s">
        <v>100</v>
      </c>
      <c r="Q32" s="40" t="s">
        <v>99</v>
      </c>
      <c r="R32" s="40" t="s">
        <v>98</v>
      </c>
      <c r="S32" s="46"/>
      <c r="T32" s="45"/>
      <c r="U32" s="41">
        <v>24</v>
      </c>
      <c r="V32" s="42">
        <f>Y32/2</f>
        <v>1430000</v>
      </c>
      <c r="W32" s="42">
        <f>Y32/2</f>
        <v>1430000</v>
      </c>
      <c r="X32" s="42">
        <f>Y32-W32-V32</f>
        <v>0</v>
      </c>
      <c r="Y32" s="42">
        <v>2860000</v>
      </c>
      <c r="Z32" s="47"/>
      <c r="AA32" s="45"/>
      <c r="AB32" s="40" t="s">
        <v>104</v>
      </c>
      <c r="AC32" s="40" t="s">
        <v>132</v>
      </c>
      <c r="AD32" s="40" t="s">
        <v>133</v>
      </c>
    </row>
    <row r="33" spans="1:30" ht="25.5" x14ac:dyDescent="0.25">
      <c r="A33" s="40" t="s">
        <v>226</v>
      </c>
      <c r="B33" s="40" t="s">
        <v>91</v>
      </c>
      <c r="C33" s="41">
        <v>2021</v>
      </c>
      <c r="D33" s="41">
        <v>2023</v>
      </c>
      <c r="E33" s="40" t="s">
        <v>227</v>
      </c>
      <c r="F33" s="45"/>
      <c r="G33" s="40" t="s">
        <v>104</v>
      </c>
      <c r="H33" s="42">
        <v>16500000</v>
      </c>
      <c r="I33" s="40" t="s">
        <v>105</v>
      </c>
      <c r="J33" s="40"/>
      <c r="K33" s="40" t="s">
        <v>106</v>
      </c>
      <c r="L33" s="45" t="s">
        <v>224</v>
      </c>
      <c r="M33" s="50" t="s">
        <v>228</v>
      </c>
      <c r="N33" s="40" t="s">
        <v>104</v>
      </c>
      <c r="O33" s="40" t="s">
        <v>180</v>
      </c>
      <c r="P33" s="43" t="s">
        <v>100</v>
      </c>
      <c r="Q33" s="40" t="s">
        <v>99</v>
      </c>
      <c r="R33" s="40" t="s">
        <v>98</v>
      </c>
      <c r="S33" s="46"/>
      <c r="T33" s="45"/>
      <c r="U33" s="41">
        <v>24</v>
      </c>
      <c r="V33" s="42">
        <v>8250000</v>
      </c>
      <c r="W33" s="42">
        <v>8250000</v>
      </c>
      <c r="X33" s="42">
        <v>0</v>
      </c>
      <c r="Y33" s="42">
        <v>16500000</v>
      </c>
      <c r="Z33" s="47"/>
      <c r="AA33" s="45"/>
      <c r="AB33" s="40" t="s">
        <v>104</v>
      </c>
      <c r="AC33" s="40" t="s">
        <v>132</v>
      </c>
      <c r="AD33" s="40" t="s">
        <v>133</v>
      </c>
    </row>
    <row r="34" spans="1:30" ht="25.5" x14ac:dyDescent="0.25">
      <c r="A34" s="40" t="s">
        <v>229</v>
      </c>
      <c r="B34" s="40" t="s">
        <v>91</v>
      </c>
      <c r="C34" s="41">
        <v>2021</v>
      </c>
      <c r="D34" s="41">
        <v>2023</v>
      </c>
      <c r="E34" s="40" t="s">
        <v>230</v>
      </c>
      <c r="F34" s="45"/>
      <c r="G34" s="40" t="s">
        <v>104</v>
      </c>
      <c r="H34" s="42">
        <v>12000000</v>
      </c>
      <c r="I34" s="40" t="s">
        <v>105</v>
      </c>
      <c r="J34" s="40"/>
      <c r="K34" s="40" t="s">
        <v>106</v>
      </c>
      <c r="L34" s="45" t="s">
        <v>231</v>
      </c>
      <c r="M34" s="50" t="s">
        <v>232</v>
      </c>
      <c r="N34" s="40" t="s">
        <v>104</v>
      </c>
      <c r="O34" s="40" t="s">
        <v>180</v>
      </c>
      <c r="P34" s="43" t="s">
        <v>100</v>
      </c>
      <c r="Q34" s="40" t="s">
        <v>99</v>
      </c>
      <c r="R34" s="40" t="s">
        <v>98</v>
      </c>
      <c r="S34" s="46"/>
      <c r="T34" s="45"/>
      <c r="U34" s="41">
        <v>36</v>
      </c>
      <c r="V34" s="42">
        <f>2000000</f>
        <v>2000000</v>
      </c>
      <c r="W34" s="42">
        <v>4000000</v>
      </c>
      <c r="X34" s="42">
        <v>6000000</v>
      </c>
      <c r="Y34" s="42">
        <v>12000000</v>
      </c>
      <c r="Z34" s="47"/>
      <c r="AA34" s="45"/>
      <c r="AB34" s="40" t="s">
        <v>104</v>
      </c>
      <c r="AC34" s="40" t="s">
        <v>132</v>
      </c>
      <c r="AD34" s="40" t="s">
        <v>133</v>
      </c>
    </row>
    <row r="35" spans="1:30" ht="25.5" x14ac:dyDescent="0.25">
      <c r="A35" s="40" t="s">
        <v>233</v>
      </c>
      <c r="B35" s="40" t="s">
        <v>91</v>
      </c>
      <c r="C35" s="41">
        <v>2022</v>
      </c>
      <c r="D35" s="41">
        <v>2023</v>
      </c>
      <c r="E35" s="40" t="s">
        <v>234</v>
      </c>
      <c r="F35" s="45"/>
      <c r="G35" s="40" t="s">
        <v>104</v>
      </c>
      <c r="H35" s="42">
        <v>3900000</v>
      </c>
      <c r="I35" s="40" t="s">
        <v>105</v>
      </c>
      <c r="J35" s="40"/>
      <c r="K35" s="40" t="s">
        <v>106</v>
      </c>
      <c r="L35" s="45" t="s">
        <v>162</v>
      </c>
      <c r="M35" s="50" t="s">
        <v>235</v>
      </c>
      <c r="N35" s="40" t="s">
        <v>104</v>
      </c>
      <c r="O35" s="40" t="s">
        <v>109</v>
      </c>
      <c r="P35" s="43" t="s">
        <v>100</v>
      </c>
      <c r="Q35" s="40" t="s">
        <v>99</v>
      </c>
      <c r="R35" s="40" t="s">
        <v>98</v>
      </c>
      <c r="S35" s="46"/>
      <c r="T35" s="45"/>
      <c r="U35" s="41">
        <v>36</v>
      </c>
      <c r="V35" s="42">
        <v>1300000</v>
      </c>
      <c r="W35" s="42">
        <v>1300000</v>
      </c>
      <c r="X35" s="42">
        <v>1300000</v>
      </c>
      <c r="Y35" s="42">
        <v>3900000</v>
      </c>
      <c r="Z35" s="47"/>
      <c r="AA35" s="45"/>
      <c r="AB35" s="40" t="s">
        <v>104</v>
      </c>
      <c r="AC35" s="40" t="s">
        <v>132</v>
      </c>
      <c r="AD35" s="40" t="s">
        <v>133</v>
      </c>
    </row>
    <row r="36" spans="1:30" ht="38.25" x14ac:dyDescent="0.25">
      <c r="A36" s="40" t="s">
        <v>236</v>
      </c>
      <c r="B36" s="40" t="s">
        <v>91</v>
      </c>
      <c r="C36" s="41">
        <v>2022</v>
      </c>
      <c r="D36" s="41">
        <v>2023</v>
      </c>
      <c r="E36" s="40" t="s">
        <v>237</v>
      </c>
      <c r="F36" s="45"/>
      <c r="G36" s="40" t="s">
        <v>104</v>
      </c>
      <c r="H36" s="42">
        <v>1800000</v>
      </c>
      <c r="I36" s="40" t="s">
        <v>105</v>
      </c>
      <c r="J36" s="40"/>
      <c r="K36" s="40" t="s">
        <v>106</v>
      </c>
      <c r="L36" s="40" t="s">
        <v>166</v>
      </c>
      <c r="M36" s="50" t="s">
        <v>238</v>
      </c>
      <c r="N36" s="40" t="s">
        <v>104</v>
      </c>
      <c r="O36" s="40" t="s">
        <v>109</v>
      </c>
      <c r="P36" s="43" t="s">
        <v>100</v>
      </c>
      <c r="Q36" s="40" t="s">
        <v>99</v>
      </c>
      <c r="R36" s="40" t="s">
        <v>98</v>
      </c>
      <c r="S36" s="46"/>
      <c r="T36" s="45"/>
      <c r="U36" s="41">
        <v>36</v>
      </c>
      <c r="V36" s="42">
        <f>Y36/36*2</f>
        <v>100000</v>
      </c>
      <c r="W36" s="42">
        <f>Y36/3</f>
        <v>600000</v>
      </c>
      <c r="X36" s="42">
        <f>Y36-W36-V36</f>
        <v>1100000</v>
      </c>
      <c r="Y36" s="42">
        <v>1800000</v>
      </c>
      <c r="Z36" s="47"/>
      <c r="AA36" s="45"/>
      <c r="AB36" s="40" t="s">
        <v>104</v>
      </c>
      <c r="AC36" s="40" t="s">
        <v>132</v>
      </c>
      <c r="AD36" s="40" t="s">
        <v>133</v>
      </c>
    </row>
    <row r="37" spans="1:30" ht="38.25" x14ac:dyDescent="0.25">
      <c r="A37" s="40" t="s">
        <v>239</v>
      </c>
      <c r="B37" s="40" t="s">
        <v>91</v>
      </c>
      <c r="C37" s="41">
        <v>2022</v>
      </c>
      <c r="D37" s="41">
        <v>2023</v>
      </c>
      <c r="E37" s="40" t="s">
        <v>240</v>
      </c>
      <c r="F37" s="45"/>
      <c r="G37" s="40" t="s">
        <v>104</v>
      </c>
      <c r="H37" s="42">
        <v>2400000</v>
      </c>
      <c r="I37" s="40" t="s">
        <v>105</v>
      </c>
      <c r="J37" s="40"/>
      <c r="K37" s="40" t="s">
        <v>106</v>
      </c>
      <c r="L37" s="40" t="s">
        <v>166</v>
      </c>
      <c r="M37" s="50" t="s">
        <v>241</v>
      </c>
      <c r="N37" s="40" t="s">
        <v>104</v>
      </c>
      <c r="O37" s="40" t="s">
        <v>109</v>
      </c>
      <c r="P37" s="43" t="s">
        <v>100</v>
      </c>
      <c r="Q37" s="40" t="s">
        <v>99</v>
      </c>
      <c r="R37" s="40" t="s">
        <v>98</v>
      </c>
      <c r="S37" s="46"/>
      <c r="T37" s="45"/>
      <c r="U37" s="41">
        <v>36</v>
      </c>
      <c r="V37" s="42">
        <v>800000</v>
      </c>
      <c r="W37" s="42">
        <v>800000</v>
      </c>
      <c r="X37" s="42">
        <v>800000</v>
      </c>
      <c r="Y37" s="42">
        <v>2400000</v>
      </c>
      <c r="Z37" s="47"/>
      <c r="AA37" s="45"/>
      <c r="AB37" s="40" t="s">
        <v>104</v>
      </c>
      <c r="AC37" s="40" t="s">
        <v>132</v>
      </c>
      <c r="AD37" s="40" t="s">
        <v>133</v>
      </c>
    </row>
    <row r="38" spans="1:30" ht="25.5" x14ac:dyDescent="0.25">
      <c r="A38" s="40" t="s">
        <v>242</v>
      </c>
      <c r="B38" s="40" t="s">
        <v>91</v>
      </c>
      <c r="C38" s="41">
        <v>2022</v>
      </c>
      <c r="D38" s="41">
        <v>2023</v>
      </c>
      <c r="E38" s="40" t="s">
        <v>243</v>
      </c>
      <c r="F38" s="45"/>
      <c r="G38" s="40" t="s">
        <v>104</v>
      </c>
      <c r="H38" s="42">
        <v>1350000</v>
      </c>
      <c r="I38" s="40" t="s">
        <v>105</v>
      </c>
      <c r="J38" s="40"/>
      <c r="K38" s="40" t="s">
        <v>106</v>
      </c>
      <c r="L38" s="40" t="s">
        <v>166</v>
      </c>
      <c r="M38" s="50" t="s">
        <v>244</v>
      </c>
      <c r="N38" s="40" t="s">
        <v>104</v>
      </c>
      <c r="O38" s="40" t="s">
        <v>109</v>
      </c>
      <c r="P38" s="43" t="s">
        <v>100</v>
      </c>
      <c r="Q38" s="40" t="s">
        <v>99</v>
      </c>
      <c r="R38" s="40" t="s">
        <v>98</v>
      </c>
      <c r="S38" s="46"/>
      <c r="T38" s="45"/>
      <c r="U38" s="41">
        <v>36</v>
      </c>
      <c r="V38" s="42">
        <v>450000</v>
      </c>
      <c r="W38" s="42">
        <v>450000</v>
      </c>
      <c r="X38" s="42">
        <v>450000</v>
      </c>
      <c r="Y38" s="42">
        <v>1350000</v>
      </c>
      <c r="Z38" s="47"/>
      <c r="AA38" s="45"/>
      <c r="AB38" s="40" t="s">
        <v>104</v>
      </c>
      <c r="AC38" s="40" t="s">
        <v>132</v>
      </c>
      <c r="AD38" s="40" t="s">
        <v>133</v>
      </c>
    </row>
    <row r="39" spans="1:30" ht="25.5" x14ac:dyDescent="0.25">
      <c r="A39" s="40" t="s">
        <v>245</v>
      </c>
      <c r="B39" s="40" t="s">
        <v>91</v>
      </c>
      <c r="C39" s="41">
        <v>2022</v>
      </c>
      <c r="D39" s="41">
        <v>2023</v>
      </c>
      <c r="E39" s="40" t="s">
        <v>246</v>
      </c>
      <c r="F39" s="45"/>
      <c r="G39" s="40" t="s">
        <v>104</v>
      </c>
      <c r="H39" s="42">
        <v>1050000</v>
      </c>
      <c r="I39" s="40" t="s">
        <v>105</v>
      </c>
      <c r="J39" s="40"/>
      <c r="K39" s="40" t="s">
        <v>106</v>
      </c>
      <c r="L39" s="40" t="s">
        <v>158</v>
      </c>
      <c r="M39" s="50" t="s">
        <v>247</v>
      </c>
      <c r="N39" s="40" t="s">
        <v>104</v>
      </c>
      <c r="O39" s="40" t="s">
        <v>180</v>
      </c>
      <c r="P39" s="43" t="s">
        <v>100</v>
      </c>
      <c r="Q39" s="40" t="s">
        <v>99</v>
      </c>
      <c r="R39" s="40" t="s">
        <v>98</v>
      </c>
      <c r="S39" s="46"/>
      <c r="T39" s="45"/>
      <c r="U39" s="41">
        <v>36</v>
      </c>
      <c r="V39" s="42">
        <v>350000</v>
      </c>
      <c r="W39" s="42">
        <v>350000</v>
      </c>
      <c r="X39" s="42">
        <v>350000</v>
      </c>
      <c r="Y39" s="42">
        <v>1050000</v>
      </c>
      <c r="Z39" s="47"/>
      <c r="AA39" s="45"/>
      <c r="AB39" s="40" t="s">
        <v>104</v>
      </c>
      <c r="AC39" s="40" t="s">
        <v>132</v>
      </c>
      <c r="AD39" s="40" t="s">
        <v>133</v>
      </c>
    </row>
    <row r="40" spans="1:30" ht="25.5" x14ac:dyDescent="0.25">
      <c r="A40" s="40" t="s">
        <v>248</v>
      </c>
      <c r="B40" s="40" t="s">
        <v>91</v>
      </c>
      <c r="C40" s="41">
        <v>2022</v>
      </c>
      <c r="D40" s="41">
        <v>2023</v>
      </c>
      <c r="E40" s="40" t="s">
        <v>249</v>
      </c>
      <c r="F40" s="45"/>
      <c r="G40" s="40" t="s">
        <v>104</v>
      </c>
      <c r="H40" s="42">
        <v>1410000</v>
      </c>
      <c r="I40" s="40" t="s">
        <v>105</v>
      </c>
      <c r="J40" s="40"/>
      <c r="K40" s="40" t="s">
        <v>106</v>
      </c>
      <c r="L40" s="40" t="s">
        <v>250</v>
      </c>
      <c r="M40" s="50" t="s">
        <v>251</v>
      </c>
      <c r="N40" s="40" t="s">
        <v>104</v>
      </c>
      <c r="O40" s="40" t="s">
        <v>109</v>
      </c>
      <c r="P40" s="43" t="s">
        <v>100</v>
      </c>
      <c r="Q40" s="40" t="s">
        <v>99</v>
      </c>
      <c r="R40" s="40" t="s">
        <v>98</v>
      </c>
      <c r="S40" s="46"/>
      <c r="T40" s="45"/>
      <c r="U40" s="41">
        <v>36</v>
      </c>
      <c r="V40" s="42">
        <v>470000</v>
      </c>
      <c r="W40" s="42">
        <v>470000</v>
      </c>
      <c r="X40" s="42">
        <v>470000</v>
      </c>
      <c r="Y40" s="42">
        <v>1410000</v>
      </c>
      <c r="Z40" s="47"/>
      <c r="AA40" s="45"/>
      <c r="AB40" s="40" t="s">
        <v>104</v>
      </c>
      <c r="AC40" s="40" t="s">
        <v>132</v>
      </c>
      <c r="AD40" s="40" t="s">
        <v>133</v>
      </c>
    </row>
    <row r="41" spans="1:30" ht="51" x14ac:dyDescent="0.25">
      <c r="A41" s="40" t="s">
        <v>252</v>
      </c>
      <c r="B41" s="40" t="s">
        <v>91</v>
      </c>
      <c r="C41" s="41">
        <v>2022</v>
      </c>
      <c r="D41" s="41">
        <v>2023</v>
      </c>
      <c r="E41" s="40" t="s">
        <v>253</v>
      </c>
      <c r="F41" s="45"/>
      <c r="G41" s="40" t="s">
        <v>104</v>
      </c>
      <c r="H41" s="42">
        <v>3000000</v>
      </c>
      <c r="I41" s="40" t="s">
        <v>105</v>
      </c>
      <c r="J41" s="40"/>
      <c r="K41" s="40" t="s">
        <v>106</v>
      </c>
      <c r="L41" s="40" t="s">
        <v>254</v>
      </c>
      <c r="M41" s="50" t="s">
        <v>255</v>
      </c>
      <c r="N41" s="40" t="s">
        <v>104</v>
      </c>
      <c r="O41" s="40" t="s">
        <v>109</v>
      </c>
      <c r="P41" s="43" t="s">
        <v>100</v>
      </c>
      <c r="Q41" s="40" t="s">
        <v>99</v>
      </c>
      <c r="R41" s="40" t="s">
        <v>98</v>
      </c>
      <c r="S41" s="46"/>
      <c r="T41" s="45"/>
      <c r="U41" s="41">
        <v>36</v>
      </c>
      <c r="V41" s="42">
        <v>500000</v>
      </c>
      <c r="W41" s="42">
        <v>1000000</v>
      </c>
      <c r="X41" s="42">
        <v>1500000</v>
      </c>
      <c r="Y41" s="42">
        <v>3000000</v>
      </c>
      <c r="Z41" s="47"/>
      <c r="AA41" s="45"/>
      <c r="AB41" s="40" t="s">
        <v>104</v>
      </c>
      <c r="AC41" s="40" t="s">
        <v>132</v>
      </c>
      <c r="AD41" s="40" t="s">
        <v>133</v>
      </c>
    </row>
    <row r="42" spans="1:30" ht="51" x14ac:dyDescent="0.25">
      <c r="A42" s="40" t="s">
        <v>256</v>
      </c>
      <c r="B42" s="40" t="s">
        <v>91</v>
      </c>
      <c r="C42" s="41">
        <v>2022</v>
      </c>
      <c r="D42" s="41">
        <v>2023</v>
      </c>
      <c r="E42" s="40" t="s">
        <v>257</v>
      </c>
      <c r="F42" s="45"/>
      <c r="G42" s="40" t="s">
        <v>104</v>
      </c>
      <c r="H42" s="42">
        <v>21960000</v>
      </c>
      <c r="I42" s="40" t="s">
        <v>105</v>
      </c>
      <c r="J42" s="40"/>
      <c r="K42" s="40" t="s">
        <v>113</v>
      </c>
      <c r="L42" s="40" t="s">
        <v>258</v>
      </c>
      <c r="M42" s="50" t="s">
        <v>259</v>
      </c>
      <c r="N42" s="40" t="s">
        <v>104</v>
      </c>
      <c r="O42" s="40" t="s">
        <v>180</v>
      </c>
      <c r="P42" s="43" t="s">
        <v>100</v>
      </c>
      <c r="Q42" s="40" t="s">
        <v>99</v>
      </c>
      <c r="R42" s="40" t="s">
        <v>98</v>
      </c>
      <c r="S42" s="46"/>
      <c r="T42" s="45"/>
      <c r="U42" s="41">
        <v>108</v>
      </c>
      <c r="V42" s="42">
        <f>Y42/9</f>
        <v>2440000</v>
      </c>
      <c r="W42" s="42">
        <v>2440000</v>
      </c>
      <c r="X42" s="42">
        <f>Y42-W42-V42</f>
        <v>17080000</v>
      </c>
      <c r="Y42" s="42">
        <v>21960000</v>
      </c>
      <c r="Z42" s="47"/>
      <c r="AA42" s="45"/>
      <c r="AB42" s="40"/>
      <c r="AC42" s="40"/>
      <c r="AD42" s="40"/>
    </row>
    <row r="43" spans="1:30" ht="25.5" x14ac:dyDescent="0.25">
      <c r="A43" s="40" t="s">
        <v>260</v>
      </c>
      <c r="B43" s="40" t="s">
        <v>91</v>
      </c>
      <c r="C43" s="41">
        <v>2022</v>
      </c>
      <c r="D43" s="41">
        <v>2023</v>
      </c>
      <c r="E43" s="40" t="s">
        <v>261</v>
      </c>
      <c r="F43" s="45"/>
      <c r="G43" s="40" t="s">
        <v>104</v>
      </c>
      <c r="H43" s="42">
        <v>1450000</v>
      </c>
      <c r="I43" s="40" t="s">
        <v>105</v>
      </c>
      <c r="J43" s="40"/>
      <c r="K43" s="40" t="s">
        <v>106</v>
      </c>
      <c r="L43" s="40" t="s">
        <v>262</v>
      </c>
      <c r="M43" s="40" t="s">
        <v>263</v>
      </c>
      <c r="N43" s="40" t="s">
        <v>104</v>
      </c>
      <c r="O43" s="40" t="s">
        <v>180</v>
      </c>
      <c r="P43" s="43" t="s">
        <v>100</v>
      </c>
      <c r="Q43" s="40" t="s">
        <v>99</v>
      </c>
      <c r="R43" s="40" t="s">
        <v>98</v>
      </c>
      <c r="S43" s="46"/>
      <c r="T43" s="45"/>
      <c r="U43" s="41">
        <v>36</v>
      </c>
      <c r="V43" s="42">
        <v>485000</v>
      </c>
      <c r="W43" s="42">
        <v>485000</v>
      </c>
      <c r="X43" s="42">
        <f>Y43-V43-W43</f>
        <v>480000</v>
      </c>
      <c r="Y43" s="42">
        <v>1450000</v>
      </c>
      <c r="Z43" s="47"/>
      <c r="AA43" s="45"/>
      <c r="AB43" s="40" t="s">
        <v>104</v>
      </c>
      <c r="AC43" s="40" t="s">
        <v>132</v>
      </c>
      <c r="AD43" s="40" t="s">
        <v>133</v>
      </c>
    </row>
    <row r="44" spans="1:30" ht="25.5" x14ac:dyDescent="0.25">
      <c r="A44" s="40" t="s">
        <v>264</v>
      </c>
      <c r="B44" s="40" t="s">
        <v>91</v>
      </c>
      <c r="C44" s="41">
        <v>2023</v>
      </c>
      <c r="D44" s="41">
        <v>2024</v>
      </c>
      <c r="E44" s="40" t="s">
        <v>265</v>
      </c>
      <c r="F44" s="45"/>
      <c r="G44" s="40" t="s">
        <v>104</v>
      </c>
      <c r="H44" s="42">
        <v>1364000</v>
      </c>
      <c r="I44" s="40" t="s">
        <v>105</v>
      </c>
      <c r="J44" s="40"/>
      <c r="K44" s="40" t="s">
        <v>106</v>
      </c>
      <c r="L44" s="45" t="s">
        <v>224</v>
      </c>
      <c r="M44" s="40" t="s">
        <v>228</v>
      </c>
      <c r="N44" s="40" t="s">
        <v>104</v>
      </c>
      <c r="O44" s="40" t="s">
        <v>175</v>
      </c>
      <c r="P44" s="43" t="s">
        <v>100</v>
      </c>
      <c r="Q44" s="40" t="s">
        <v>99</v>
      </c>
      <c r="R44" s="40" t="s">
        <v>98</v>
      </c>
      <c r="S44" s="46"/>
      <c r="T44" s="45"/>
      <c r="U44" s="41">
        <v>24</v>
      </c>
      <c r="V44" s="42">
        <v>0</v>
      </c>
      <c r="W44" s="42">
        <f>Y44/2</f>
        <v>682000</v>
      </c>
      <c r="X44" s="42">
        <f>Y44/2</f>
        <v>682000</v>
      </c>
      <c r="Y44" s="42">
        <v>1364000</v>
      </c>
      <c r="Z44" s="47"/>
      <c r="AA44" s="45"/>
      <c r="AB44" s="40" t="s">
        <v>104</v>
      </c>
      <c r="AC44" s="40" t="s">
        <v>132</v>
      </c>
      <c r="AD44" s="40" t="s">
        <v>133</v>
      </c>
    </row>
    <row r="45" spans="1:30" x14ac:dyDescent="0.25">
      <c r="A45" s="50"/>
      <c r="B45" s="50"/>
      <c r="C45" s="51"/>
      <c r="D45" s="51"/>
      <c r="E45" s="57"/>
      <c r="F45" s="50"/>
      <c r="G45" s="50"/>
      <c r="H45" s="53"/>
      <c r="I45" s="50"/>
      <c r="J45" s="50"/>
      <c r="K45" s="50"/>
      <c r="L45" s="51"/>
      <c r="M45" s="58"/>
      <c r="N45" s="50"/>
      <c r="O45" s="50"/>
      <c r="P45" s="54"/>
      <c r="Q45" s="50"/>
      <c r="R45" s="50"/>
      <c r="S45" s="59"/>
      <c r="T45" s="50"/>
      <c r="U45" s="51"/>
      <c r="V45" s="53"/>
      <c r="W45" s="53"/>
      <c r="X45" s="53"/>
      <c r="Y45" s="53"/>
      <c r="Z45" s="53"/>
      <c r="AA45" s="50"/>
      <c r="AB45" s="60"/>
      <c r="AC45" s="50"/>
      <c r="AD45" s="50"/>
    </row>
    <row r="46" spans="1:30" x14ac:dyDescent="0.25">
      <c r="A46" s="40"/>
      <c r="B46" s="40"/>
      <c r="C46" s="41"/>
      <c r="D46" s="41"/>
      <c r="E46" s="45"/>
      <c r="F46" s="45"/>
      <c r="G46" s="40"/>
      <c r="H46" s="42"/>
      <c r="I46" s="45"/>
      <c r="J46" s="40"/>
      <c r="K46" s="45"/>
      <c r="L46" s="45"/>
      <c r="M46" s="48"/>
      <c r="N46" s="45"/>
      <c r="O46" s="40"/>
      <c r="P46" s="40"/>
      <c r="Q46" s="45"/>
      <c r="R46" s="45"/>
      <c r="S46" s="46"/>
      <c r="T46" s="45"/>
      <c r="U46" s="41"/>
      <c r="V46" s="42"/>
      <c r="W46" s="42"/>
      <c r="X46" s="42"/>
      <c r="Y46" s="42"/>
      <c r="Z46" s="47"/>
      <c r="AA46" s="45"/>
      <c r="AB46" s="40"/>
      <c r="AC46" s="40"/>
      <c r="AD46" s="40"/>
    </row>
    <row r="47" spans="1:30" x14ac:dyDescent="0.25">
      <c r="A47" s="40"/>
      <c r="B47" s="40"/>
      <c r="C47" s="41"/>
      <c r="D47" s="41"/>
      <c r="E47" s="45"/>
      <c r="F47" s="45"/>
      <c r="G47" s="40"/>
      <c r="H47" s="42"/>
      <c r="I47" s="45"/>
      <c r="J47" s="40"/>
      <c r="K47" s="45"/>
      <c r="L47" s="45"/>
      <c r="M47" s="48"/>
      <c r="N47" s="45"/>
      <c r="O47" s="40"/>
      <c r="P47" s="40"/>
      <c r="Q47" s="45"/>
      <c r="R47" s="45"/>
      <c r="S47" s="46"/>
      <c r="T47" s="45"/>
      <c r="U47" s="41"/>
      <c r="V47" s="42"/>
      <c r="W47" s="42"/>
      <c r="X47" s="42"/>
      <c r="Y47" s="42"/>
      <c r="Z47" s="47"/>
      <c r="AA47" s="45"/>
      <c r="AB47" s="40"/>
      <c r="AC47" s="40"/>
      <c r="AD47" s="40"/>
    </row>
  </sheetData>
  <sheetProtection password="8E16" sheet="1" objects="1" scenarios="1"/>
  <mergeCells count="1">
    <mergeCell ref="A1:AD1"/>
  </mergeCells>
  <pageMargins left="0.7" right="0.7" top="0.75" bottom="0.75" header="0.3" footer="0.3"/>
  <pageSetup paperSize="8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Istruzioni</vt:lpstr>
      <vt:lpstr>Dati Ente</vt:lpstr>
      <vt:lpstr>Scheda B</vt:lpstr>
      <vt:lpstr>Istruzioni!Area_stampa</vt:lpstr>
    </vt:vector>
  </TitlesOfParts>
  <Company>CONSIP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Consip S.p.A.</dc:creator>
  <cp:lastModifiedBy>Gallo Lucia</cp:lastModifiedBy>
  <cp:lastPrinted>2022-10-24T08:00:19Z</cp:lastPrinted>
  <dcterms:created xsi:type="dcterms:W3CDTF">2017-11-06T17:02:07Z</dcterms:created>
  <dcterms:modified xsi:type="dcterms:W3CDTF">2022-10-24T08:15:59Z</dcterms:modified>
</cp:coreProperties>
</file>