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00_Anticorruzione_pubblicazioni\Bilanci\Piano Indicatori e Risultati Attesi\"/>
    </mc:Choice>
  </mc:AlternateContent>
  <bookViews>
    <workbookView xWindow="0" yWindow="0" windowWidth="28800" windowHeight="12435"/>
  </bookViews>
  <sheets>
    <sheet name="BPE202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D58" i="1"/>
  <c r="H57" i="1" s="1"/>
  <c r="C58" i="1"/>
  <c r="G57" i="1" s="1"/>
  <c r="E55" i="1"/>
  <c r="D55" i="1"/>
  <c r="C55" i="1"/>
  <c r="E54" i="1"/>
  <c r="I54" i="1" s="1"/>
  <c r="E51" i="1"/>
  <c r="D51" i="1"/>
  <c r="D54" i="1" s="1"/>
  <c r="C51" i="1"/>
  <c r="C54" i="1" s="1"/>
  <c r="E45" i="1"/>
  <c r="D45" i="1"/>
  <c r="C45" i="1"/>
  <c r="E42" i="1"/>
  <c r="D42" i="1"/>
  <c r="C42" i="1"/>
  <c r="E39" i="1"/>
  <c r="D39" i="1"/>
  <c r="C39" i="1"/>
  <c r="E36" i="1"/>
  <c r="D36" i="1"/>
  <c r="C36" i="1"/>
  <c r="E33" i="1"/>
  <c r="D33" i="1"/>
  <c r="C33" i="1"/>
  <c r="E30" i="1"/>
  <c r="D30" i="1"/>
  <c r="C30" i="1"/>
  <c r="E27" i="1"/>
  <c r="D27" i="1"/>
  <c r="C27" i="1"/>
  <c r="E24" i="1"/>
  <c r="D24" i="1"/>
  <c r="C24" i="1"/>
  <c r="E21" i="1"/>
  <c r="D21" i="1"/>
  <c r="C21" i="1"/>
  <c r="E18" i="1"/>
  <c r="D18" i="1"/>
  <c r="C18" i="1"/>
  <c r="E15" i="1"/>
  <c r="D15" i="1"/>
  <c r="C15" i="1"/>
  <c r="E12" i="1"/>
  <c r="D12" i="1"/>
  <c r="C12" i="1"/>
  <c r="E9" i="1"/>
  <c r="I9" i="1" s="1"/>
  <c r="D9" i="1"/>
  <c r="C9" i="1"/>
  <c r="E7" i="1"/>
  <c r="E10" i="1" s="1"/>
  <c r="E13" i="1" s="1"/>
  <c r="E16" i="1" s="1"/>
  <c r="D7" i="1"/>
  <c r="D10" i="1" s="1"/>
  <c r="C7" i="1"/>
  <c r="C10" i="1" s="1"/>
  <c r="E6" i="1"/>
  <c r="I6" i="1" s="1"/>
  <c r="D6" i="1"/>
  <c r="C6" i="1"/>
  <c r="E4" i="1"/>
  <c r="I4" i="1" s="1"/>
  <c r="D4" i="1"/>
  <c r="H4" i="1" s="1"/>
  <c r="C4" i="1"/>
  <c r="G4" i="1" s="1"/>
  <c r="B2" i="1"/>
  <c r="A1" i="1"/>
  <c r="C48" i="1" l="1"/>
  <c r="I21" i="1"/>
  <c r="I12" i="1"/>
  <c r="I24" i="1"/>
  <c r="G54" i="1"/>
  <c r="H54" i="1"/>
  <c r="C13" i="1"/>
  <c r="G9" i="1"/>
  <c r="D13" i="1"/>
  <c r="H9" i="1"/>
  <c r="E19" i="1"/>
  <c r="E22" i="1" s="1"/>
  <c r="E25" i="1" s="1"/>
  <c r="E28" i="1" s="1"/>
  <c r="I15" i="1"/>
  <c r="I18" i="1"/>
  <c r="G6" i="1"/>
  <c r="H6" i="1"/>
  <c r="D57" i="1"/>
  <c r="D48" i="1"/>
  <c r="E31" i="1" l="1"/>
  <c r="I27" i="1"/>
  <c r="C16" i="1"/>
  <c r="G12" i="1"/>
  <c r="C57" i="1"/>
  <c r="D16" i="1"/>
  <c r="H12" i="1"/>
  <c r="C19" i="1" l="1"/>
  <c r="G15" i="1"/>
  <c r="D19" i="1"/>
  <c r="H15" i="1"/>
  <c r="E34" i="1"/>
  <c r="I30" i="1"/>
  <c r="E48" i="1"/>
  <c r="E57" i="1"/>
  <c r="I57" i="1" s="1"/>
  <c r="D22" i="1" l="1"/>
  <c r="H18" i="1"/>
  <c r="E37" i="1"/>
  <c r="I33" i="1"/>
  <c r="C22" i="1"/>
  <c r="G18" i="1"/>
  <c r="E40" i="1" l="1"/>
  <c r="I36" i="1"/>
  <c r="C25" i="1"/>
  <c r="G21" i="1"/>
  <c r="D25" i="1"/>
  <c r="H21" i="1"/>
  <c r="D28" i="1" l="1"/>
  <c r="H24" i="1"/>
  <c r="C28" i="1"/>
  <c r="G24" i="1"/>
  <c r="E43" i="1"/>
  <c r="I39" i="1"/>
  <c r="E46" i="1" l="1"/>
  <c r="I42" i="1"/>
  <c r="C31" i="1"/>
  <c r="G27" i="1"/>
  <c r="D31" i="1"/>
  <c r="H27" i="1"/>
  <c r="D34" i="1" l="1"/>
  <c r="H30" i="1"/>
  <c r="C34" i="1"/>
  <c r="G30" i="1"/>
  <c r="E49" i="1"/>
  <c r="I48" i="1" s="1"/>
  <c r="E52" i="1"/>
  <c r="I51" i="1" s="1"/>
  <c r="I45" i="1"/>
  <c r="C37" i="1" l="1"/>
  <c r="G33" i="1"/>
  <c r="D37" i="1"/>
  <c r="H33" i="1"/>
  <c r="D40" i="1" l="1"/>
  <c r="H36" i="1"/>
  <c r="C40" i="1"/>
  <c r="G36" i="1"/>
  <c r="C43" i="1" l="1"/>
  <c r="G39" i="1"/>
  <c r="D43" i="1"/>
  <c r="H39" i="1"/>
  <c r="D46" i="1" l="1"/>
  <c r="H42" i="1"/>
  <c r="C46" i="1"/>
  <c r="G42" i="1"/>
  <c r="C49" i="1" l="1"/>
  <c r="G48" i="1" s="1"/>
  <c r="G45" i="1"/>
  <c r="C52" i="1"/>
  <c r="G51" i="1" s="1"/>
  <c r="D49" i="1"/>
  <c r="H48" i="1" s="1"/>
  <c r="H45" i="1"/>
  <c r="D52" i="1"/>
  <c r="H51" i="1" s="1"/>
</calcChain>
</file>

<file path=xl/sharedStrings.xml><?xml version="1.0" encoding="utf-8"?>
<sst xmlns="http://schemas.openxmlformats.org/spreadsheetml/2006/main" count="62" uniqueCount="45">
  <si>
    <t>717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</si>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</sst>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">
    <xf numFmtId="0" fontId="0" fillId="0" borderId="0" xfId="0"/>
    <xf numFmtId="14" fontId="5" fillId="0" borderId="0" xfId="2" applyNumberFormat="1" applyFont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 wrapText="1"/>
    </xf>
    <xf numFmtId="10" fontId="7" fillId="0" borderId="3" xfId="4" applyNumberFormat="1" applyFont="1" applyBorder="1" applyAlignment="1" applyProtection="1">
      <alignment horizontal="center" vertical="center"/>
    </xf>
    <xf numFmtId="10" fontId="7" fillId="0" borderId="5" xfId="4" applyNumberFormat="1" applyFont="1" applyBorder="1" applyAlignment="1" applyProtection="1">
      <alignment horizontal="center" vertical="center"/>
    </xf>
    <xf numFmtId="10" fontId="7" fillId="0" borderId="7" xfId="4" applyNumberFormat="1" applyFont="1" applyBorder="1" applyAlignment="1" applyProtection="1">
      <alignment horizontal="center" vertical="center"/>
    </xf>
    <xf numFmtId="10" fontId="7" fillId="0" borderId="9" xfId="4" applyNumberFormat="1" applyFont="1" applyBorder="1" applyAlignment="1" applyProtection="1">
      <alignment horizontal="center" vertical="center"/>
    </xf>
    <xf numFmtId="10" fontId="7" fillId="0" borderId="10" xfId="4" applyNumberFormat="1" applyFont="1" applyBorder="1" applyAlignment="1" applyProtection="1">
      <alignment horizontal="center" vertical="center"/>
    </xf>
    <xf numFmtId="10" fontId="10" fillId="0" borderId="7" xfId="4" applyNumberFormat="1" applyFont="1" applyBorder="1" applyAlignment="1" applyProtection="1">
      <alignment horizontal="center" vertical="center"/>
    </xf>
    <xf numFmtId="10" fontId="10" fillId="0" borderId="9" xfId="4" applyNumberFormat="1" applyFont="1" applyBorder="1" applyAlignment="1" applyProtection="1">
      <alignment horizontal="center" vertical="center"/>
    </xf>
    <xf numFmtId="10" fontId="10" fillId="0" borderId="10" xfId="4" applyNumberFormat="1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center" vertical="center"/>
    </xf>
    <xf numFmtId="166" fontId="5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 vertical="center"/>
    </xf>
    <xf numFmtId="0" fontId="4" fillId="0" borderId="14" xfId="2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0" fillId="0" borderId="0" xfId="0" applyAlignment="1">
      <alignment vertical="center"/>
    </xf>
    <xf numFmtId="0" fontId="5" fillId="0" borderId="2" xfId="2" applyFont="1" applyBorder="1" applyAlignment="1" applyProtection="1">
      <alignment vertical="center" wrapText="1"/>
    </xf>
    <xf numFmtId="165" fontId="5" fillId="0" borderId="2" xfId="3" applyNumberFormat="1" applyFont="1" applyFill="1" applyBorder="1" applyAlignment="1" applyProtection="1">
      <alignment vertical="center"/>
    </xf>
    <xf numFmtId="0" fontId="5" fillId="0" borderId="2" xfId="2" applyFont="1" applyBorder="1" applyAlignment="1" applyProtection="1">
      <alignment vertical="center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Fill="1" applyBorder="1" applyAlignment="1" applyProtection="1">
      <alignment vertical="center"/>
    </xf>
    <xf numFmtId="0" fontId="5" fillId="0" borderId="4" xfId="2" applyFont="1" applyBorder="1" applyAlignment="1" applyProtection="1">
      <alignment vertical="center"/>
    </xf>
    <xf numFmtId="0" fontId="5" fillId="0" borderId="0" xfId="2" applyFont="1" applyAlignment="1" applyProtection="1">
      <alignment vertical="center" wrapText="1"/>
    </xf>
    <xf numFmtId="0" fontId="5" fillId="0" borderId="0" xfId="2" applyFont="1" applyFill="1" applyAlignment="1" applyProtection="1">
      <alignment vertical="center"/>
    </xf>
    <xf numFmtId="10" fontId="8" fillId="0" borderId="0" xfId="2" applyNumberFormat="1" applyFont="1" applyAlignment="1" applyProtection="1">
      <alignment vertical="center"/>
    </xf>
    <xf numFmtId="166" fontId="5" fillId="0" borderId="2" xfId="2" applyNumberFormat="1" applyFont="1" applyFill="1" applyBorder="1" applyAlignment="1" applyProtection="1">
      <alignment vertical="center"/>
    </xf>
    <xf numFmtId="10" fontId="7" fillId="0" borderId="0" xfId="2" applyNumberFormat="1" applyFont="1" applyAlignment="1" applyProtection="1">
      <alignment vertical="center"/>
    </xf>
    <xf numFmtId="0" fontId="5" fillId="0" borderId="6" xfId="2" applyFont="1" applyBorder="1" applyAlignment="1" applyProtection="1">
      <alignment vertical="center" wrapText="1"/>
    </xf>
    <xf numFmtId="0" fontId="5" fillId="0" borderId="6" xfId="2" applyFont="1" applyBorder="1" applyAlignment="1" applyProtection="1">
      <alignment vertical="center"/>
    </xf>
    <xf numFmtId="0" fontId="5" fillId="0" borderId="8" xfId="2" applyFont="1" applyBorder="1" applyAlignment="1" applyProtection="1">
      <alignment vertical="center" wrapText="1"/>
    </xf>
    <xf numFmtId="166" fontId="5" fillId="0" borderId="8" xfId="2" applyNumberFormat="1" applyFont="1" applyFill="1" applyBorder="1" applyAlignment="1" applyProtection="1">
      <alignment vertical="center"/>
    </xf>
    <xf numFmtId="0" fontId="5" fillId="0" borderId="8" xfId="2" applyFont="1" applyBorder="1" applyAlignment="1" applyProtection="1">
      <alignment vertical="center"/>
    </xf>
    <xf numFmtId="10" fontId="7" fillId="0" borderId="11" xfId="2" applyNumberFormat="1" applyFont="1" applyBorder="1" applyAlignment="1" applyProtection="1">
      <alignment vertical="center"/>
    </xf>
    <xf numFmtId="0" fontId="9" fillId="0" borderId="6" xfId="2" applyFont="1" applyBorder="1" applyAlignment="1" applyProtection="1">
      <alignment vertical="center" wrapText="1"/>
    </xf>
    <xf numFmtId="166" fontId="9" fillId="0" borderId="6" xfId="2" applyNumberFormat="1" applyFont="1" applyFill="1" applyBorder="1" applyAlignment="1" applyProtection="1">
      <alignment vertical="center"/>
    </xf>
    <xf numFmtId="0" fontId="9" fillId="0" borderId="6" xfId="2" applyFont="1" applyBorder="1" applyAlignment="1" applyProtection="1">
      <alignment vertical="center"/>
    </xf>
    <xf numFmtId="0" fontId="9" fillId="0" borderId="8" xfId="2" applyFont="1" applyBorder="1" applyAlignment="1" applyProtection="1">
      <alignment vertical="center" wrapText="1"/>
    </xf>
    <xf numFmtId="166" fontId="9" fillId="0" borderId="8" xfId="2" applyNumberFormat="1" applyFont="1" applyFill="1" applyBorder="1" applyAlignment="1" applyProtection="1">
      <alignment vertical="center"/>
    </xf>
    <xf numFmtId="0" fontId="9" fillId="0" borderId="8" xfId="2" applyFont="1" applyBorder="1" applyAlignment="1" applyProtection="1">
      <alignment vertical="center"/>
    </xf>
    <xf numFmtId="0" fontId="9" fillId="0" borderId="0" xfId="2" applyFont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9" fillId="0" borderId="0" xfId="2" applyFont="1" applyBorder="1" applyAlignment="1" applyProtection="1">
      <alignment vertical="center" wrapText="1"/>
    </xf>
    <xf numFmtId="166" fontId="9" fillId="0" borderId="0" xfId="2" applyNumberFormat="1" applyFont="1" applyFill="1" applyBorder="1" applyAlignment="1" applyProtection="1">
      <alignment vertical="center"/>
    </xf>
    <xf numFmtId="0" fontId="9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 wrapText="1"/>
    </xf>
    <xf numFmtId="166" fontId="5" fillId="0" borderId="0" xfId="2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0" fillId="0" borderId="0" xfId="0" applyAlignment="1">
      <alignment vertical="center" wrapText="1"/>
    </xf>
  </cellXfs>
  <cellStyles count="5">
    <cellStyle name="Migliaia 2" xfId="3"/>
    <cellStyle name="Normale" xfId="0" builtinId="0"/>
    <cellStyle name="Normale 2 2" xfId="1"/>
    <cellStyle name="Normale 2_conto_economico_trimestrale_TRIM_1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PREVENTIVI/BPE%202024/BPE2024V2_(sc.29012024)_a%20seguito%20parere%20RL%20su%20V1/01_BPE2024V2_MODELLI%20SCRIBA/bilancio_20231213_1151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Tot"/>
      <sheetName val="Dettaglio_CE_San"/>
      <sheetName val="Dettaglio_CE_LP_Ric"/>
      <sheetName val="NI-Ric"/>
      <sheetName val="ESTR_PREC"/>
      <sheetName val="NI-Soc"/>
      <sheetName val="Dettaglio_CE_LP_Soc"/>
      <sheetName val="Dettaglio_CE_Ter"/>
      <sheetName val="Dettaglio_CE_LP_San"/>
      <sheetName val="Dettaglio_CE_LP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Rend_Finanz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C2" t="str">
            <v>ASST BRIANZA</v>
          </cell>
        </row>
        <row r="3">
          <cell r="B3" t="str">
            <v>2024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>
        <row r="10">
          <cell r="N10" t="str">
            <v>Prechiusura al 3° trimestre 2023</v>
          </cell>
          <cell r="O10" t="str">
            <v>Preventivo al 31/12/2024</v>
          </cell>
          <cell r="R10" t="str">
            <v>Budget primo trimestre 2024</v>
          </cell>
        </row>
        <row r="11">
          <cell r="N11">
            <v>392661986</v>
          </cell>
          <cell r="O11">
            <v>371267762</v>
          </cell>
          <cell r="R11">
            <v>93849776</v>
          </cell>
        </row>
        <row r="31">
          <cell r="N31">
            <v>73291991</v>
          </cell>
          <cell r="O31">
            <v>52746529</v>
          </cell>
          <cell r="R31">
            <v>11694859</v>
          </cell>
        </row>
        <row r="100">
          <cell r="N100">
            <v>0</v>
          </cell>
          <cell r="O100">
            <v>0</v>
          </cell>
          <cell r="R100">
            <v>0</v>
          </cell>
        </row>
        <row r="383">
          <cell r="N383">
            <v>11586487</v>
          </cell>
          <cell r="O383">
            <v>11586488</v>
          </cell>
          <cell r="R383">
            <v>2896622</v>
          </cell>
        </row>
        <row r="400">
          <cell r="N400">
            <v>378389679</v>
          </cell>
          <cell r="O400">
            <v>358539183</v>
          </cell>
          <cell r="R400">
            <v>90733923</v>
          </cell>
        </row>
        <row r="404">
          <cell r="N404">
            <v>69967849</v>
          </cell>
          <cell r="O404">
            <v>66931037</v>
          </cell>
          <cell r="R404">
            <v>17402063</v>
          </cell>
        </row>
        <row r="406">
          <cell r="N406">
            <v>69017837</v>
          </cell>
          <cell r="O406">
            <v>66132032</v>
          </cell>
          <cell r="R406">
            <v>17194325</v>
          </cell>
        </row>
        <row r="411">
          <cell r="N411">
            <v>20227536</v>
          </cell>
          <cell r="O411">
            <v>21457058</v>
          </cell>
          <cell r="R411">
            <v>5578835</v>
          </cell>
        </row>
        <row r="412">
          <cell r="N412">
            <v>0</v>
          </cell>
          <cell r="O412">
            <v>0</v>
          </cell>
        </row>
        <row r="413">
          <cell r="N413">
            <v>6124026</v>
          </cell>
          <cell r="O413">
            <v>5243277</v>
          </cell>
          <cell r="R413">
            <v>1363252</v>
          </cell>
        </row>
        <row r="414">
          <cell r="N414">
            <v>4431547</v>
          </cell>
          <cell r="O414">
            <v>4431546</v>
          </cell>
          <cell r="R414">
            <v>1152202</v>
          </cell>
        </row>
        <row r="415">
          <cell r="N415">
            <v>0</v>
          </cell>
          <cell r="O415">
            <v>0</v>
          </cell>
        </row>
        <row r="416">
          <cell r="N416">
            <v>0</v>
          </cell>
          <cell r="O416">
            <v>0</v>
          </cell>
        </row>
        <row r="417">
          <cell r="N417">
            <v>0</v>
          </cell>
          <cell r="O417">
            <v>0</v>
          </cell>
        </row>
        <row r="418">
          <cell r="N418">
            <v>518280</v>
          </cell>
          <cell r="O418">
            <v>468281</v>
          </cell>
          <cell r="R418">
            <v>121753</v>
          </cell>
        </row>
        <row r="419">
          <cell r="N419">
            <v>1620794</v>
          </cell>
          <cell r="O419">
            <v>1620793</v>
          </cell>
          <cell r="R419">
            <v>421406</v>
          </cell>
        </row>
        <row r="420">
          <cell r="N420">
            <v>0</v>
          </cell>
          <cell r="O420">
            <v>0</v>
          </cell>
        </row>
        <row r="421">
          <cell r="N421">
            <v>0</v>
          </cell>
          <cell r="O421">
            <v>0</v>
          </cell>
        </row>
        <row r="422">
          <cell r="N422">
            <v>56980</v>
          </cell>
          <cell r="O422">
            <v>46981</v>
          </cell>
          <cell r="R422">
            <v>12215</v>
          </cell>
        </row>
        <row r="423">
          <cell r="N423">
            <v>10780</v>
          </cell>
          <cell r="O423">
            <v>10780</v>
          </cell>
          <cell r="R423">
            <v>2802</v>
          </cell>
        </row>
        <row r="424">
          <cell r="N424">
            <v>34980</v>
          </cell>
          <cell r="O424">
            <v>34980</v>
          </cell>
          <cell r="R424">
            <v>9094</v>
          </cell>
        </row>
        <row r="425">
          <cell r="N425">
            <v>221210</v>
          </cell>
          <cell r="O425">
            <v>191211</v>
          </cell>
          <cell r="R425">
            <v>49715</v>
          </cell>
        </row>
        <row r="426">
          <cell r="N426">
            <v>0</v>
          </cell>
          <cell r="O426">
            <v>0</v>
          </cell>
        </row>
        <row r="427">
          <cell r="N427">
            <v>3970882</v>
          </cell>
          <cell r="O427">
            <v>3970881</v>
          </cell>
          <cell r="R427">
            <v>1032429</v>
          </cell>
        </row>
        <row r="428">
          <cell r="N428">
            <v>0</v>
          </cell>
          <cell r="O428">
            <v>0</v>
          </cell>
        </row>
        <row r="429">
          <cell r="N429">
            <v>0</v>
          </cell>
          <cell r="O429">
            <v>0</v>
          </cell>
        </row>
        <row r="430">
          <cell r="N430">
            <v>0</v>
          </cell>
          <cell r="O430">
            <v>0</v>
          </cell>
        </row>
        <row r="431">
          <cell r="N431">
            <v>0</v>
          </cell>
          <cell r="O431">
            <v>0</v>
          </cell>
        </row>
        <row r="432">
          <cell r="O432">
            <v>474600</v>
          </cell>
          <cell r="R432">
            <v>123396</v>
          </cell>
        </row>
        <row r="438">
          <cell r="N438">
            <v>6687721</v>
          </cell>
          <cell r="O438">
            <v>6049515</v>
          </cell>
          <cell r="R438">
            <v>1572874</v>
          </cell>
        </row>
        <row r="439">
          <cell r="N439">
            <v>1068132</v>
          </cell>
          <cell r="O439">
            <v>966200</v>
          </cell>
          <cell r="R439">
            <v>251212</v>
          </cell>
        </row>
        <row r="440">
          <cell r="N440">
            <v>97840</v>
          </cell>
          <cell r="O440">
            <v>87838</v>
          </cell>
          <cell r="R440">
            <v>22837</v>
          </cell>
        </row>
        <row r="441">
          <cell r="N441">
            <v>0</v>
          </cell>
          <cell r="O441">
            <v>0</v>
          </cell>
        </row>
        <row r="450">
          <cell r="N450">
            <v>2949797</v>
          </cell>
          <cell r="O450">
            <v>2668300</v>
          </cell>
          <cell r="R450">
            <v>693758</v>
          </cell>
        </row>
        <row r="454">
          <cell r="O454">
            <v>0</v>
          </cell>
        </row>
        <row r="455">
          <cell r="O455">
            <v>0</v>
          </cell>
        </row>
        <row r="456">
          <cell r="N456">
            <v>2230658</v>
          </cell>
          <cell r="O456">
            <v>2017788</v>
          </cell>
          <cell r="R456">
            <v>524625</v>
          </cell>
        </row>
        <row r="457">
          <cell r="N457">
            <v>2672910</v>
          </cell>
          <cell r="O457">
            <v>2417835</v>
          </cell>
          <cell r="R457">
            <v>628637</v>
          </cell>
        </row>
        <row r="481">
          <cell r="N481">
            <v>950012</v>
          </cell>
          <cell r="O481">
            <v>799005</v>
          </cell>
          <cell r="R481">
            <v>207738</v>
          </cell>
        </row>
        <row r="502">
          <cell r="N502">
            <v>87845360</v>
          </cell>
          <cell r="O502">
            <v>78119238</v>
          </cell>
          <cell r="R502">
            <v>20028820</v>
          </cell>
        </row>
        <row r="896">
          <cell r="N896">
            <v>4554885</v>
          </cell>
          <cell r="O896">
            <v>4211970</v>
          </cell>
          <cell r="R896">
            <v>1092947</v>
          </cell>
        </row>
        <row r="909">
          <cell r="N909">
            <v>110000</v>
          </cell>
          <cell r="O909">
            <v>110000</v>
          </cell>
          <cell r="R909">
            <v>28593</v>
          </cell>
        </row>
        <row r="914">
          <cell r="N914">
            <v>1200000</v>
          </cell>
          <cell r="O914">
            <v>980000</v>
          </cell>
          <cell r="R914">
            <v>254800</v>
          </cell>
        </row>
        <row r="917">
          <cell r="O917">
            <v>0</v>
          </cell>
        </row>
        <row r="928">
          <cell r="N928">
            <v>13556708</v>
          </cell>
          <cell r="O928">
            <v>11343612</v>
          </cell>
          <cell r="R928">
            <v>2948695</v>
          </cell>
        </row>
        <row r="966">
          <cell r="N966">
            <v>54874988</v>
          </cell>
          <cell r="O966">
            <v>49012874</v>
          </cell>
          <cell r="R966">
            <v>12551691</v>
          </cell>
        </row>
        <row r="995">
          <cell r="N995">
            <v>3337600</v>
          </cell>
          <cell r="O995">
            <v>2094600</v>
          </cell>
          <cell r="R995">
            <v>544596</v>
          </cell>
        </row>
        <row r="1004">
          <cell r="N1004">
            <v>0</v>
          </cell>
          <cell r="O1004">
            <v>0</v>
          </cell>
        </row>
        <row r="1005">
          <cell r="N1005">
            <v>0</v>
          </cell>
          <cell r="O1005">
            <v>0</v>
          </cell>
        </row>
        <row r="1007">
          <cell r="N1007">
            <v>540000</v>
          </cell>
          <cell r="O1007">
            <v>840000</v>
          </cell>
          <cell r="R1007">
            <v>218400</v>
          </cell>
        </row>
        <row r="1008">
          <cell r="N1008">
            <v>2640000</v>
          </cell>
          <cell r="O1008">
            <v>1130000</v>
          </cell>
          <cell r="R1008">
            <v>293800</v>
          </cell>
        </row>
        <row r="1028">
          <cell r="N1028">
            <v>9523985</v>
          </cell>
          <cell r="O1028">
            <v>7043987</v>
          </cell>
          <cell r="R1028">
            <v>1812462</v>
          </cell>
        </row>
        <row r="1041">
          <cell r="N1041">
            <v>8134031</v>
          </cell>
          <cell r="O1041">
            <v>7774030</v>
          </cell>
          <cell r="R1041">
            <v>1946907</v>
          </cell>
        </row>
        <row r="1056">
          <cell r="N1056">
            <v>182283698</v>
          </cell>
          <cell r="O1056">
            <v>178270899</v>
          </cell>
          <cell r="R1056">
            <v>44567730</v>
          </cell>
        </row>
        <row r="1391">
          <cell r="N1391">
            <v>1998487</v>
          </cell>
          <cell r="O1391">
            <v>1998481</v>
          </cell>
          <cell r="R1391">
            <v>375564</v>
          </cell>
        </row>
        <row r="1615">
          <cell r="N1615">
            <v>0</v>
          </cell>
          <cell r="O1615">
            <v>0</v>
          </cell>
          <cell r="R1615">
            <v>0</v>
          </cell>
        </row>
        <row r="1738">
          <cell r="N1738">
            <v>12999026</v>
          </cell>
          <cell r="O1738">
            <v>12728579</v>
          </cell>
          <cell r="R1738">
            <v>3115853</v>
          </cell>
        </row>
        <row r="1755">
          <cell r="N1755">
            <v>380652551</v>
          </cell>
          <cell r="O1755">
            <v>359681274</v>
          </cell>
          <cell r="R1755">
            <v>90953154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13166785</v>
          </cell>
          <cell r="D34">
            <v>16316037</v>
          </cell>
          <cell r="E34">
            <v>3149252</v>
          </cell>
        </row>
        <row r="37">
          <cell r="C37">
            <v>73291991</v>
          </cell>
          <cell r="D37">
            <v>52746529</v>
          </cell>
          <cell r="E37">
            <v>-20545462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zoomScale="80" zoomScaleNormal="80" workbookViewId="0">
      <selection activeCell="O11" sqref="O11"/>
    </sheetView>
  </sheetViews>
  <sheetFormatPr defaultRowHeight="15" x14ac:dyDescent="0.25"/>
  <cols>
    <col min="1" max="1" width="35.28515625" style="21" bestFit="1" customWidth="1"/>
    <col min="2" max="2" width="42.28515625" style="21" bestFit="1" customWidth="1"/>
    <col min="3" max="3" width="16" style="21" bestFit="1" customWidth="1"/>
    <col min="4" max="4" width="15.85546875" style="21" bestFit="1" customWidth="1"/>
    <col min="5" max="5" width="16.42578125" style="21" bestFit="1" customWidth="1"/>
    <col min="6" max="6" width="9.140625" style="21"/>
    <col min="7" max="7" width="12" style="21" bestFit="1" customWidth="1"/>
    <col min="8" max="8" width="12.28515625" style="21" bestFit="1" customWidth="1"/>
    <col min="9" max="9" width="10.28515625" style="21" bestFit="1" customWidth="1"/>
    <col min="10" max="16384" width="9.140625" style="21"/>
  </cols>
  <sheetData>
    <row r="1" spans="1:9" ht="20.25" x14ac:dyDescent="0.25">
      <c r="A1" s="20" t="str">
        <f>"AZIENDE SOCIO SANITARIE TERRITORIALI - INDICATORI DI BILANCIO " &amp; ([1]Info!$B$5) &amp; " " &amp;[1]Info!$B$3</f>
        <v>AZIENDE SOCIO SANITARIE TERRITORIALI - INDICATORI DI BILANCIO Preventivo 2024</v>
      </c>
      <c r="B1" s="20"/>
      <c r="C1" s="20"/>
      <c r="D1" s="20"/>
      <c r="E1" s="20"/>
      <c r="F1" s="20"/>
      <c r="G1" s="20"/>
      <c r="H1" s="20"/>
      <c r="I1" s="20"/>
    </row>
    <row r="2" spans="1:9" ht="16.5" x14ac:dyDescent="0.25">
      <c r="A2" s="22" t="s">
        <v>0</v>
      </c>
      <c r="B2" s="23" t="str">
        <f>[1]Info!$C$2</f>
        <v>ASST BRIANZA</v>
      </c>
      <c r="C2" s="24"/>
      <c r="D2" s="24"/>
      <c r="E2" s="24"/>
      <c r="F2" s="24"/>
      <c r="G2" s="24"/>
      <c r="H2" s="24"/>
      <c r="I2" s="24"/>
    </row>
    <row r="3" spans="1:9" ht="16.5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9" ht="57" x14ac:dyDescent="0.25">
      <c r="A4" s="25" t="s">
        <v>1</v>
      </c>
      <c r="B4" s="24"/>
      <c r="C4" s="1" t="str">
        <f>+'[1]NI-San'!N10</f>
        <v>Prechiusura al 3° trimestre 2023</v>
      </c>
      <c r="D4" s="2" t="str">
        <f>+'[1]NI-San'!O10</f>
        <v>Preventivo al 31/12/2024</v>
      </c>
      <c r="E4" s="2" t="str">
        <f>'[1]NI-San'!R10</f>
        <v>Budget primo trimestre 2024</v>
      </c>
      <c r="F4" s="3"/>
      <c r="G4" s="4" t="str">
        <f>+C4</f>
        <v>Prechiusura al 3° trimestre 2023</v>
      </c>
      <c r="H4" s="4" t="str">
        <f>+D4</f>
        <v>Preventivo al 31/12/2024</v>
      </c>
      <c r="I4" s="4" t="str">
        <f>E4</f>
        <v>Budget primo trimestre 2024</v>
      </c>
    </row>
    <row r="5" spans="1:9" ht="16.5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9" ht="16.5" x14ac:dyDescent="0.25">
      <c r="A6" s="26" t="s">
        <v>2</v>
      </c>
      <c r="B6" s="27" t="s">
        <v>3</v>
      </c>
      <c r="C6" s="28">
        <f>+'[1]NI-San'!$N$1056+'[1]NI-San'!$N$909+'[1]NI-San'!$N$914+'[1]NI-San'!$N$917+'[1]NI-San'!$N$1004+'[1]NI-San'!$N$1005+'[1]NI-San'!$N$1007+'[1]NI-San'!$N$1008</f>
        <v>186773698</v>
      </c>
      <c r="D6" s="28">
        <f>+'[1]NI-San'!$O$1056+'[1]NI-San'!$O$909+'[1]NI-San'!$O$914+'[1]NI-San'!$O$917+'[1]NI-San'!$O$1004+'[1]NI-San'!$O$1005+'[1]NI-San'!$O$1007+'[1]NI-San'!$O$1008</f>
        <v>181330899</v>
      </c>
      <c r="E6" s="28">
        <f>+'[1]NI-San'!$R$1056+'[1]NI-San'!$R$909+'[1]NI-San'!$R$914+'[1]NI-San'!$R$917+'[1]NI-San'!$R$1004+'[1]NI-San'!$R$1005+'[1]NI-San'!$R$1007+'[1]NI-San'!$R$1008</f>
        <v>45363323</v>
      </c>
      <c r="F6" s="29"/>
      <c r="G6" s="5">
        <f>IF(C7=0,0,+C6/C7)</f>
        <v>0.60683465210228227</v>
      </c>
      <c r="H6" s="5">
        <f>IF(D7=0,0,+D6/D7)</f>
        <v>0.59077996855650861</v>
      </c>
      <c r="I6" s="5">
        <f>+E6/E7</f>
        <v>0.57234795424251805</v>
      </c>
    </row>
    <row r="7" spans="1:9" ht="16.5" x14ac:dyDescent="0.25">
      <c r="A7" s="26"/>
      <c r="B7" s="30" t="s">
        <v>4</v>
      </c>
      <c r="C7" s="31">
        <f>+'[1]NI-San'!$N$11-'[1]NI-San'!$N$31-'[1]NI-San'!$N$383-'[1]NI-San'!$N$100</f>
        <v>307783508</v>
      </c>
      <c r="D7" s="31">
        <f>+'[1]NI-San'!$O$11-'[1]NI-San'!$O$31-'[1]NI-San'!$O$383-'[1]NI-San'!$O$100</f>
        <v>306934745</v>
      </c>
      <c r="E7" s="31">
        <f>+'[1]NI-San'!$R$11-'[1]NI-San'!$R$31-'[1]NI-San'!$R$383-'[1]NI-San'!$R$100</f>
        <v>79258295</v>
      </c>
      <c r="F7" s="32"/>
      <c r="G7" s="6"/>
      <c r="H7" s="6"/>
      <c r="I7" s="6"/>
    </row>
    <row r="8" spans="1:9" ht="17.25" x14ac:dyDescent="0.25">
      <c r="A8" s="24"/>
      <c r="B8" s="33"/>
      <c r="C8" s="34"/>
      <c r="D8" s="34"/>
      <c r="E8" s="34"/>
      <c r="F8" s="24"/>
      <c r="G8" s="35"/>
      <c r="H8" s="35"/>
      <c r="I8" s="35"/>
    </row>
    <row r="9" spans="1:9" ht="16.5" x14ac:dyDescent="0.25">
      <c r="A9" s="26" t="s">
        <v>5</v>
      </c>
      <c r="B9" s="27" t="s">
        <v>6</v>
      </c>
      <c r="C9" s="36">
        <f>+'[1]NI-San'!$N$404+'[1]NI-San'!$N$502+'[1]NI-San'!$N$1028+'[1]NI-San'!$N$1041+'[1]NI-San'!$N$1391</f>
        <v>177469712</v>
      </c>
      <c r="D9" s="36">
        <f>+'[1]NI-San'!$O$404+'[1]NI-San'!$O$502+'[1]NI-San'!$O$1028+'[1]NI-San'!$O$1041+'[1]NI-San'!$O$1391</f>
        <v>161866773</v>
      </c>
      <c r="E9" s="36">
        <f>+'[1]NI-San'!$R$404+'[1]NI-San'!$R$502+'[1]NI-San'!$R$1028+'[1]NI-San'!$R$1041+'[1]NI-San'!$R$1391</f>
        <v>41565816</v>
      </c>
      <c r="F9" s="29"/>
      <c r="G9" s="5">
        <f>IF(C10=0,0,+C9/C10)</f>
        <v>0.57660565750650938</v>
      </c>
      <c r="H9" s="5">
        <f>IF(D10=0,0,+D9/D10)</f>
        <v>0.52736542746243997</v>
      </c>
      <c r="I9" s="5">
        <f>+E9/E10</f>
        <v>0.52443489984234459</v>
      </c>
    </row>
    <row r="10" spans="1:9" ht="16.5" x14ac:dyDescent="0.25">
      <c r="A10" s="26"/>
      <c r="B10" s="30" t="s">
        <v>4</v>
      </c>
      <c r="C10" s="31">
        <f>+C7</f>
        <v>307783508</v>
      </c>
      <c r="D10" s="31">
        <f>+D7</f>
        <v>306934745</v>
      </c>
      <c r="E10" s="31">
        <f>+E7</f>
        <v>79258295</v>
      </c>
      <c r="F10" s="32"/>
      <c r="G10" s="6"/>
      <c r="H10" s="6"/>
      <c r="I10" s="6"/>
    </row>
    <row r="11" spans="1:9" ht="16.5" x14ac:dyDescent="0.25">
      <c r="A11" s="24"/>
      <c r="B11" s="33"/>
      <c r="C11" s="34"/>
      <c r="D11" s="34"/>
      <c r="E11" s="34"/>
      <c r="F11" s="24"/>
      <c r="G11" s="37"/>
      <c r="H11" s="37"/>
      <c r="I11" s="37"/>
    </row>
    <row r="12" spans="1:9" ht="16.5" x14ac:dyDescent="0.25">
      <c r="A12" s="26" t="s">
        <v>7</v>
      </c>
      <c r="B12" s="38" t="s">
        <v>8</v>
      </c>
      <c r="C12" s="14">
        <f>+'[1]NI-San'!N406</f>
        <v>69017837</v>
      </c>
      <c r="D12" s="14">
        <f>+'[1]NI-San'!O406</f>
        <v>66132032</v>
      </c>
      <c r="E12" s="14">
        <f>+'[1]NI-San'!R406</f>
        <v>17194325</v>
      </c>
      <c r="F12" s="39"/>
      <c r="G12" s="5">
        <f>IF(C13=0,0,+C12/C13)</f>
        <v>0.22424150484372282</v>
      </c>
      <c r="H12" s="5">
        <f>IF(D13=0,0,+D12/D13)</f>
        <v>0.21545958245945732</v>
      </c>
      <c r="I12" s="7">
        <f>+E12/E13</f>
        <v>0.21694038459949208</v>
      </c>
    </row>
    <row r="13" spans="1:9" ht="16.5" x14ac:dyDescent="0.25">
      <c r="A13" s="26"/>
      <c r="B13" s="40" t="s">
        <v>4</v>
      </c>
      <c r="C13" s="41">
        <f>+C10</f>
        <v>307783508</v>
      </c>
      <c r="D13" s="41">
        <f>+D10</f>
        <v>306934745</v>
      </c>
      <c r="E13" s="41">
        <f>+E10</f>
        <v>79258295</v>
      </c>
      <c r="F13" s="42"/>
      <c r="G13" s="8"/>
      <c r="H13" s="9"/>
      <c r="I13" s="9"/>
    </row>
    <row r="14" spans="1:9" ht="16.5" x14ac:dyDescent="0.25">
      <c r="A14" s="25"/>
      <c r="B14" s="33"/>
      <c r="C14" s="34"/>
      <c r="D14" s="34"/>
      <c r="E14" s="34"/>
      <c r="F14" s="24"/>
      <c r="G14" s="43"/>
      <c r="H14" s="43"/>
      <c r="I14" s="43"/>
    </row>
    <row r="15" spans="1:9" ht="17.25" x14ac:dyDescent="0.25">
      <c r="A15" s="26" t="s">
        <v>9</v>
      </c>
      <c r="B15" s="44" t="s">
        <v>10</v>
      </c>
      <c r="C15" s="45">
        <f>SUM('[1]NI-San'!N409:N432)</f>
        <v>37217015</v>
      </c>
      <c r="D15" s="45">
        <f>SUM('[1]NI-San'!O409:O432)</f>
        <v>37950388</v>
      </c>
      <c r="E15" s="45">
        <f>SUM('[1]NI-San'!R409:R432)</f>
        <v>9867099</v>
      </c>
      <c r="F15" s="46"/>
      <c r="G15" s="5">
        <f>IF(C16=0,0,+C15/C16)</f>
        <v>0.1209194581016992</v>
      </c>
      <c r="H15" s="5">
        <f>IF(D16=0,0,+D15/D16)</f>
        <v>0.12364318024666775</v>
      </c>
      <c r="I15" s="10">
        <f>+E15/E16</f>
        <v>0.12449295054858296</v>
      </c>
    </row>
    <row r="16" spans="1:9" ht="17.25" x14ac:dyDescent="0.25">
      <c r="A16" s="26"/>
      <c r="B16" s="47" t="s">
        <v>4</v>
      </c>
      <c r="C16" s="48">
        <f>+C13</f>
        <v>307783508</v>
      </c>
      <c r="D16" s="48">
        <f>+D13</f>
        <v>306934745</v>
      </c>
      <c r="E16" s="48">
        <f>+E13</f>
        <v>79258295</v>
      </c>
      <c r="F16" s="49"/>
      <c r="G16" s="11"/>
      <c r="H16" s="12"/>
      <c r="I16" s="12"/>
    </row>
    <row r="17" spans="1:9" x14ac:dyDescent="0.25">
      <c r="A17" s="50"/>
      <c r="B17" s="50"/>
      <c r="C17" s="51"/>
      <c r="D17" s="51"/>
      <c r="E17" s="51"/>
      <c r="F17" s="50"/>
      <c r="G17" s="43"/>
      <c r="H17" s="43"/>
      <c r="I17" s="43"/>
    </row>
    <row r="18" spans="1:9" ht="17.25" x14ac:dyDescent="0.25">
      <c r="A18" s="26" t="s">
        <v>11</v>
      </c>
      <c r="B18" s="44" t="s">
        <v>12</v>
      </c>
      <c r="C18" s="45">
        <f>+'[1]NI-San'!N438+'[1]NI-San'!N439+'[1]NI-San'!N440</f>
        <v>7853693</v>
      </c>
      <c r="D18" s="45">
        <f>+'[1]NI-San'!O438+'[1]NI-San'!O439+'[1]NI-San'!O440</f>
        <v>7103553</v>
      </c>
      <c r="E18" s="45">
        <f>+'[1]NI-San'!R438+'[1]NI-San'!R439+'[1]NI-San'!R440</f>
        <v>1846923</v>
      </c>
      <c r="F18" s="46"/>
      <c r="G18" s="5">
        <f>IF(C19=0,0,+C18/C19)</f>
        <v>2.5516939003762347E-2</v>
      </c>
      <c r="H18" s="5">
        <f>IF(D19=0,0,+D18/D19)</f>
        <v>2.3143528439571088E-2</v>
      </c>
      <c r="I18" s="10">
        <f>+E18/E19</f>
        <v>2.3302583029322043E-2</v>
      </c>
    </row>
    <row r="19" spans="1:9" ht="17.25" x14ac:dyDescent="0.25">
      <c r="A19" s="26"/>
      <c r="B19" s="47" t="s">
        <v>4</v>
      </c>
      <c r="C19" s="48">
        <f>+C16</f>
        <v>307783508</v>
      </c>
      <c r="D19" s="48">
        <f>+D16</f>
        <v>306934745</v>
      </c>
      <c r="E19" s="48">
        <f>+E16</f>
        <v>79258295</v>
      </c>
      <c r="F19" s="49"/>
      <c r="G19" s="11"/>
      <c r="H19" s="12"/>
      <c r="I19" s="12"/>
    </row>
    <row r="20" spans="1:9" x14ac:dyDescent="0.25">
      <c r="A20" s="50"/>
      <c r="B20" s="50"/>
      <c r="C20" s="51"/>
      <c r="D20" s="51"/>
      <c r="E20" s="51"/>
      <c r="F20" s="50"/>
      <c r="G20" s="43"/>
      <c r="H20" s="43"/>
      <c r="I20" s="43"/>
    </row>
    <row r="21" spans="1:9" ht="17.25" x14ac:dyDescent="0.25">
      <c r="A21" s="26" t="s">
        <v>13</v>
      </c>
      <c r="B21" s="44" t="s">
        <v>14</v>
      </c>
      <c r="C21" s="45">
        <f>+'[1]NI-San'!N450+'[1]NI-San'!N441</f>
        <v>2949797</v>
      </c>
      <c r="D21" s="45">
        <f>+'[1]NI-San'!O450+'[1]NI-San'!O441</f>
        <v>2668300</v>
      </c>
      <c r="E21" s="45">
        <f>+'[1]NI-San'!R450+'[1]NI-San'!R441</f>
        <v>693758</v>
      </c>
      <c r="F21" s="46"/>
      <c r="G21" s="5">
        <f>IF(C22=0,0,+C21/C22)</f>
        <v>9.5839995429514695E-3</v>
      </c>
      <c r="H21" s="5">
        <f>IF(D22=0,0,+D21/D22)</f>
        <v>8.6933787831677389E-3</v>
      </c>
      <c r="I21" s="10">
        <f>+E21/E22</f>
        <v>8.7531279849005078E-3</v>
      </c>
    </row>
    <row r="22" spans="1:9" ht="17.25" x14ac:dyDescent="0.25">
      <c r="A22" s="26"/>
      <c r="B22" s="47" t="s">
        <v>4</v>
      </c>
      <c r="C22" s="48">
        <f>+C19</f>
        <v>307783508</v>
      </c>
      <c r="D22" s="48">
        <f>+D19</f>
        <v>306934745</v>
      </c>
      <c r="E22" s="48">
        <f>+E19</f>
        <v>79258295</v>
      </c>
      <c r="F22" s="49"/>
      <c r="G22" s="11"/>
      <c r="H22" s="12"/>
      <c r="I22" s="12"/>
    </row>
    <row r="23" spans="1:9" x14ac:dyDescent="0.25">
      <c r="A23" s="50"/>
      <c r="B23" s="50"/>
      <c r="C23" s="51"/>
      <c r="D23" s="51"/>
      <c r="E23" s="51"/>
      <c r="F23" s="50"/>
      <c r="G23" s="43"/>
      <c r="H23" s="43"/>
      <c r="I23" s="43"/>
    </row>
    <row r="24" spans="1:9" ht="17.25" x14ac:dyDescent="0.25">
      <c r="A24" s="26" t="s">
        <v>15</v>
      </c>
      <c r="B24" s="44" t="s">
        <v>16</v>
      </c>
      <c r="C24" s="45">
        <f>+'[1]NI-San'!N454+'[1]NI-San'!N455+'[1]NI-San'!N456+'[1]NI-San'!N457</f>
        <v>4903568</v>
      </c>
      <c r="D24" s="45">
        <f>+'[1]NI-San'!O454+'[1]NI-San'!O455+'[1]NI-San'!O456+'[1]NI-San'!O457</f>
        <v>4435623</v>
      </c>
      <c r="E24" s="45">
        <f>+'[1]NI-San'!R454+'[1]NI-San'!R455+'[1]NI-San'!R456+'[1]NI-San'!R457</f>
        <v>1153262</v>
      </c>
      <c r="F24" s="46"/>
      <c r="G24" s="5">
        <f>IF(C25=0,0,+C24/C25)</f>
        <v>1.5931873776680719E-2</v>
      </c>
      <c r="H24" s="5">
        <f>IF(D25=0,0,+D24/D25)</f>
        <v>1.4451355124360391E-2</v>
      </c>
      <c r="I24" s="10">
        <f>+E24/E25</f>
        <v>1.4550678891086416E-2</v>
      </c>
    </row>
    <row r="25" spans="1:9" ht="17.25" x14ac:dyDescent="0.25">
      <c r="A25" s="26"/>
      <c r="B25" s="47" t="s">
        <v>4</v>
      </c>
      <c r="C25" s="48">
        <f>+C22</f>
        <v>307783508</v>
      </c>
      <c r="D25" s="48">
        <f>+D22</f>
        <v>306934745</v>
      </c>
      <c r="E25" s="48">
        <f>+E22</f>
        <v>79258295</v>
      </c>
      <c r="F25" s="49"/>
      <c r="G25" s="11"/>
      <c r="H25" s="12"/>
      <c r="I25" s="12"/>
    </row>
    <row r="26" spans="1:9" x14ac:dyDescent="0.25">
      <c r="A26" s="13"/>
      <c r="B26" s="52"/>
      <c r="C26" s="53"/>
      <c r="D26" s="53"/>
      <c r="E26" s="53"/>
      <c r="F26" s="54"/>
      <c r="G26" s="43"/>
      <c r="H26" s="43"/>
      <c r="I26" s="43"/>
    </row>
    <row r="27" spans="1:9" ht="16.5" x14ac:dyDescent="0.25">
      <c r="A27" s="26" t="s">
        <v>17</v>
      </c>
      <c r="B27" s="38" t="s">
        <v>18</v>
      </c>
      <c r="C27" s="14">
        <f>+'[1]NI-San'!N481</f>
        <v>950012</v>
      </c>
      <c r="D27" s="14">
        <f>+'[1]NI-San'!O481</f>
        <v>799005</v>
      </c>
      <c r="E27" s="14">
        <f>+'[1]NI-San'!R481</f>
        <v>207738</v>
      </c>
      <c r="F27" s="39"/>
      <c r="G27" s="5">
        <f>IF(C28=0,0,+C27/C28)</f>
        <v>3.0866241215237564E-3</v>
      </c>
      <c r="H27" s="5">
        <f>IF(D28=0,0,+D27/D28)</f>
        <v>2.6031754730146306E-3</v>
      </c>
      <c r="I27" s="7">
        <f>+E27/E28</f>
        <v>2.6210253450443264E-3</v>
      </c>
    </row>
    <row r="28" spans="1:9" ht="16.5" x14ac:dyDescent="0.25">
      <c r="A28" s="26"/>
      <c r="B28" s="40" t="s">
        <v>4</v>
      </c>
      <c r="C28" s="41">
        <f>+C25</f>
        <v>307783508</v>
      </c>
      <c r="D28" s="41">
        <f>+D25</f>
        <v>306934745</v>
      </c>
      <c r="E28" s="41">
        <f>+E25</f>
        <v>79258295</v>
      </c>
      <c r="F28" s="42"/>
      <c r="G28" s="8"/>
      <c r="H28" s="9"/>
      <c r="I28" s="9"/>
    </row>
    <row r="29" spans="1:9" ht="16.5" x14ac:dyDescent="0.25">
      <c r="A29" s="25"/>
      <c r="B29" s="33"/>
      <c r="C29" s="34"/>
      <c r="D29" s="34"/>
      <c r="E29" s="34"/>
      <c r="F29" s="24"/>
      <c r="G29" s="43"/>
      <c r="H29" s="43"/>
      <c r="I29" s="43"/>
    </row>
    <row r="30" spans="1:9" ht="49.5" x14ac:dyDescent="0.25">
      <c r="A30" s="26" t="s">
        <v>19</v>
      </c>
      <c r="B30" s="38" t="s">
        <v>20</v>
      </c>
      <c r="C30" s="14">
        <f>+'[1]NI-San'!N896</f>
        <v>4554885</v>
      </c>
      <c r="D30" s="14">
        <f>+'[1]NI-San'!O896</f>
        <v>4211970</v>
      </c>
      <c r="E30" s="14">
        <f>+'[1]NI-San'!R896</f>
        <v>1092947</v>
      </c>
      <c r="F30" s="39"/>
      <c r="G30" s="5">
        <f>IF(C31=0,0,+C30/C31)</f>
        <v>1.4798989814619957E-2</v>
      </c>
      <c r="H30" s="5">
        <f>IF(D31=0,0,+D30/D31)</f>
        <v>1.3722688840587272E-2</v>
      </c>
      <c r="I30" s="7">
        <f>+E30/E31</f>
        <v>1.378968598807229E-2</v>
      </c>
    </row>
    <row r="31" spans="1:9" ht="16.5" x14ac:dyDescent="0.25">
      <c r="A31" s="26"/>
      <c r="B31" s="40" t="s">
        <v>4</v>
      </c>
      <c r="C31" s="41">
        <f>+C28</f>
        <v>307783508</v>
      </c>
      <c r="D31" s="41">
        <f>+D28</f>
        <v>306934745</v>
      </c>
      <c r="E31" s="41">
        <f>+E28</f>
        <v>79258295</v>
      </c>
      <c r="F31" s="42"/>
      <c r="G31" s="8"/>
      <c r="H31" s="9"/>
      <c r="I31" s="9"/>
    </row>
    <row r="32" spans="1:9" ht="16.5" x14ac:dyDescent="0.25">
      <c r="A32" s="25"/>
      <c r="B32" s="33"/>
      <c r="C32" s="34"/>
      <c r="D32" s="34"/>
      <c r="E32" s="34"/>
      <c r="F32" s="24"/>
      <c r="G32" s="43"/>
      <c r="H32" s="43"/>
      <c r="I32" s="43"/>
    </row>
    <row r="33" spans="1:9" ht="33" x14ac:dyDescent="0.25">
      <c r="A33" s="26" t="s">
        <v>21</v>
      </c>
      <c r="B33" s="38" t="s">
        <v>22</v>
      </c>
      <c r="C33" s="14">
        <f>+'[1]NI-San'!N928</f>
        <v>13556708</v>
      </c>
      <c r="D33" s="14">
        <f>+'[1]NI-San'!O928</f>
        <v>11343612</v>
      </c>
      <c r="E33" s="14">
        <f>+'[1]NI-San'!R928</f>
        <v>2948695</v>
      </c>
      <c r="F33" s="39"/>
      <c r="G33" s="5">
        <f>IF(C34=0,0,+C33/C34)</f>
        <v>4.4046245648743466E-2</v>
      </c>
      <c r="H33" s="5">
        <f>IF(D34=0,0,+D33/D34)</f>
        <v>3.6957731846226791E-2</v>
      </c>
      <c r="I33" s="7">
        <f>+E33/E34</f>
        <v>3.7203613829946761E-2</v>
      </c>
    </row>
    <row r="34" spans="1:9" ht="16.5" x14ac:dyDescent="0.25">
      <c r="A34" s="26"/>
      <c r="B34" s="40" t="s">
        <v>4</v>
      </c>
      <c r="C34" s="41">
        <f>+C31</f>
        <v>307783508</v>
      </c>
      <c r="D34" s="41">
        <f>+D31</f>
        <v>306934745</v>
      </c>
      <c r="E34" s="41">
        <f>+E31</f>
        <v>79258295</v>
      </c>
      <c r="F34" s="42"/>
      <c r="G34" s="8"/>
      <c r="H34" s="9"/>
      <c r="I34" s="9"/>
    </row>
    <row r="35" spans="1:9" ht="16.5" x14ac:dyDescent="0.25">
      <c r="A35" s="25"/>
      <c r="B35" s="33"/>
      <c r="C35" s="34"/>
      <c r="D35" s="34"/>
      <c r="E35" s="34"/>
      <c r="F35" s="24"/>
      <c r="G35" s="43"/>
      <c r="H35" s="43"/>
      <c r="I35" s="43"/>
    </row>
    <row r="36" spans="1:9" ht="16.5" x14ac:dyDescent="0.25">
      <c r="A36" s="26" t="s">
        <v>23</v>
      </c>
      <c r="B36" s="38" t="s">
        <v>24</v>
      </c>
      <c r="C36" s="14">
        <f>+'[1]NI-San'!N966</f>
        <v>54874988</v>
      </c>
      <c r="D36" s="14">
        <f>+'[1]NI-San'!O966</f>
        <v>49012874</v>
      </c>
      <c r="E36" s="14">
        <f>+'[1]NI-San'!R966</f>
        <v>12551691</v>
      </c>
      <c r="F36" s="39"/>
      <c r="G36" s="5">
        <f>IF(C37=0,0,+C36/C37)</f>
        <v>0.17829086540920186</v>
      </c>
      <c r="H36" s="5">
        <f>IF(D37=0,0,+D36/D37)</f>
        <v>0.1596849975391349</v>
      </c>
      <c r="I36" s="7">
        <f>+E36/E37</f>
        <v>0.15836438318538143</v>
      </c>
    </row>
    <row r="37" spans="1:9" ht="16.5" x14ac:dyDescent="0.25">
      <c r="A37" s="26"/>
      <c r="B37" s="40" t="s">
        <v>4</v>
      </c>
      <c r="C37" s="41">
        <f>+C34</f>
        <v>307783508</v>
      </c>
      <c r="D37" s="41">
        <f>+D34</f>
        <v>306934745</v>
      </c>
      <c r="E37" s="41">
        <f>+E34</f>
        <v>79258295</v>
      </c>
      <c r="F37" s="42"/>
      <c r="G37" s="8"/>
      <c r="H37" s="9"/>
      <c r="I37" s="9"/>
    </row>
    <row r="38" spans="1:9" ht="16.5" x14ac:dyDescent="0.25">
      <c r="A38" s="25"/>
      <c r="B38" s="33"/>
      <c r="C38" s="34"/>
      <c r="D38" s="34"/>
      <c r="E38" s="34"/>
      <c r="F38" s="24"/>
      <c r="G38" s="43"/>
      <c r="H38" s="43"/>
      <c r="I38" s="43"/>
    </row>
    <row r="39" spans="1:9" ht="49.5" x14ac:dyDescent="0.25">
      <c r="A39" s="15" t="s">
        <v>25</v>
      </c>
      <c r="B39" s="38" t="s">
        <v>26</v>
      </c>
      <c r="C39" s="14">
        <f>+'[1]NI-San'!N995</f>
        <v>3337600</v>
      </c>
      <c r="D39" s="14">
        <f>+'[1]NI-San'!O995</f>
        <v>2094600</v>
      </c>
      <c r="E39" s="14">
        <f>+'[1]NI-San'!R995</f>
        <v>544596</v>
      </c>
      <c r="F39" s="39"/>
      <c r="G39" s="5">
        <f>IF(C40=0,0,+C39/C40)</f>
        <v>1.0843985831755483E-2</v>
      </c>
      <c r="H39" s="5">
        <f>IF(D40=0,0,+D39/D40)</f>
        <v>6.8242518454533392E-3</v>
      </c>
      <c r="I39" s="7">
        <f>+E39/E40</f>
        <v>6.8711546217339143E-3</v>
      </c>
    </row>
    <row r="40" spans="1:9" ht="16.5" x14ac:dyDescent="0.25">
      <c r="A40" s="16"/>
      <c r="B40" s="40" t="s">
        <v>4</v>
      </c>
      <c r="C40" s="41">
        <f>+C37</f>
        <v>307783508</v>
      </c>
      <c r="D40" s="41">
        <f>+D37</f>
        <v>306934745</v>
      </c>
      <c r="E40" s="41">
        <f>+E37</f>
        <v>79258295</v>
      </c>
      <c r="F40" s="42"/>
      <c r="G40" s="8"/>
      <c r="H40" s="9"/>
      <c r="I40" s="9"/>
    </row>
    <row r="41" spans="1:9" ht="16.5" x14ac:dyDescent="0.25">
      <c r="A41" s="25"/>
      <c r="B41" s="33"/>
      <c r="C41" s="34"/>
      <c r="D41" s="34"/>
      <c r="E41" s="34"/>
      <c r="F41" s="24"/>
      <c r="G41" s="43"/>
      <c r="H41" s="43"/>
      <c r="I41" s="43"/>
    </row>
    <row r="42" spans="1:9" ht="33" x14ac:dyDescent="0.25">
      <c r="A42" s="15" t="s">
        <v>27</v>
      </c>
      <c r="B42" s="38" t="s">
        <v>28</v>
      </c>
      <c r="C42" s="14">
        <f>+'[1]NI-San'!N1028</f>
        <v>9523985</v>
      </c>
      <c r="D42" s="14">
        <f>+'[1]NI-San'!O1028</f>
        <v>7043987</v>
      </c>
      <c r="E42" s="14">
        <f>+'[1]NI-San'!R1028</f>
        <v>1812462</v>
      </c>
      <c r="F42" s="39"/>
      <c r="G42" s="5">
        <f>IF(C43=0,0,+C42/C43)</f>
        <v>3.0943779482817513E-2</v>
      </c>
      <c r="H42" s="5">
        <f>IF(D43=0,0,+D42/D43)</f>
        <v>2.2949461130573535E-2</v>
      </c>
      <c r="I42" s="7">
        <f>+E42/E43</f>
        <v>2.2867789421914766E-2</v>
      </c>
    </row>
    <row r="43" spans="1:9" ht="16.5" x14ac:dyDescent="0.25">
      <c r="A43" s="16"/>
      <c r="B43" s="40" t="s">
        <v>4</v>
      </c>
      <c r="C43" s="41">
        <f>+C40</f>
        <v>307783508</v>
      </c>
      <c r="D43" s="41">
        <f>+D40</f>
        <v>306934745</v>
      </c>
      <c r="E43" s="41">
        <f>+E40</f>
        <v>79258295</v>
      </c>
      <c r="F43" s="42"/>
      <c r="G43" s="8"/>
      <c r="H43" s="9"/>
      <c r="I43" s="9"/>
    </row>
    <row r="44" spans="1:9" ht="16.5" x14ac:dyDescent="0.25">
      <c r="A44" s="25"/>
      <c r="B44" s="33"/>
      <c r="C44" s="34"/>
      <c r="D44" s="34"/>
      <c r="E44" s="34"/>
      <c r="F44" s="24"/>
      <c r="G44" s="43"/>
      <c r="H44" s="43"/>
      <c r="I44" s="43"/>
    </row>
    <row r="45" spans="1:9" ht="16.5" x14ac:dyDescent="0.25">
      <c r="A45" s="15" t="s">
        <v>29</v>
      </c>
      <c r="B45" s="38" t="s">
        <v>30</v>
      </c>
      <c r="C45" s="14">
        <f>+'[1]NI-San'!N1041</f>
        <v>8134031</v>
      </c>
      <c r="D45" s="14">
        <f>+'[1]NI-San'!O1041</f>
        <v>7774030</v>
      </c>
      <c r="E45" s="14">
        <f>+'[1]NI-San'!R1041</f>
        <v>1946907</v>
      </c>
      <c r="F45" s="39"/>
      <c r="G45" s="5">
        <f>IF(C46=0,0,+C45/C46)</f>
        <v>2.642776753327537E-2</v>
      </c>
      <c r="H45" s="5">
        <f>IF(D46=0,0,+D45/D46)</f>
        <v>2.5327956924524789E-2</v>
      </c>
      <c r="I45" s="7">
        <f>+E45/E46</f>
        <v>2.4564078750369284E-2</v>
      </c>
    </row>
    <row r="46" spans="1:9" ht="16.5" x14ac:dyDescent="0.25">
      <c r="A46" s="16"/>
      <c r="B46" s="40" t="s">
        <v>4</v>
      </c>
      <c r="C46" s="41">
        <f>+C43</f>
        <v>307783508</v>
      </c>
      <c r="D46" s="41">
        <f>+D43</f>
        <v>306934745</v>
      </c>
      <c r="E46" s="41">
        <f>+E43</f>
        <v>79258295</v>
      </c>
      <c r="F46" s="42"/>
      <c r="G46" s="8"/>
      <c r="H46" s="9"/>
      <c r="I46" s="9"/>
    </row>
    <row r="47" spans="1:9" ht="16.5" x14ac:dyDescent="0.25">
      <c r="A47" s="17"/>
      <c r="B47" s="55"/>
      <c r="C47" s="56"/>
      <c r="D47" s="56"/>
      <c r="E47" s="56"/>
      <c r="F47" s="57"/>
      <c r="G47" s="43"/>
      <c r="H47" s="43"/>
      <c r="I47" s="43"/>
    </row>
    <row r="48" spans="1:9" ht="16.5" x14ac:dyDescent="0.25">
      <c r="A48" s="15" t="s">
        <v>31</v>
      </c>
      <c r="B48" s="38" t="s">
        <v>32</v>
      </c>
      <c r="C48" s="14">
        <f ca="1">[1]SKASST_TOT!C$34</f>
        <v>13166785</v>
      </c>
      <c r="D48" s="14">
        <f ca="1">[1]SKASST_TOT!D$34</f>
        <v>16316037</v>
      </c>
      <c r="E48" s="14">
        <f ca="1">[1]SKASST_TOT!E$34</f>
        <v>3149252</v>
      </c>
      <c r="F48" s="39"/>
      <c r="G48" s="5">
        <f ca="1">IF(C49=0,0,+C48/C49)</f>
        <v>4.277937140153721E-2</v>
      </c>
      <c r="H48" s="5">
        <f ca="1">IF(D49=0,0,+D48/D49)</f>
        <v>5.315799943079106E-2</v>
      </c>
      <c r="I48" s="7">
        <f ca="1">+E48/E49</f>
        <v>3.9734036670862019E-2</v>
      </c>
    </row>
    <row r="49" spans="1:9" ht="16.5" x14ac:dyDescent="0.25">
      <c r="A49" s="16"/>
      <c r="B49" s="40" t="s">
        <v>4</v>
      </c>
      <c r="C49" s="41">
        <f>+C46</f>
        <v>307783508</v>
      </c>
      <c r="D49" s="41">
        <f>+D46</f>
        <v>306934745</v>
      </c>
      <c r="E49" s="41">
        <f>+E46</f>
        <v>79258295</v>
      </c>
      <c r="F49" s="42"/>
      <c r="G49" s="8"/>
      <c r="H49" s="9"/>
      <c r="I49" s="9"/>
    </row>
    <row r="50" spans="1:9" ht="16.5" x14ac:dyDescent="0.25">
      <c r="A50" s="24"/>
      <c r="B50" s="40"/>
      <c r="C50" s="34"/>
      <c r="D50" s="34"/>
      <c r="E50" s="34"/>
      <c r="F50" s="24"/>
      <c r="G50" s="37"/>
      <c r="H50" s="37"/>
      <c r="I50" s="37"/>
    </row>
    <row r="51" spans="1:9" ht="16.5" x14ac:dyDescent="0.25">
      <c r="A51" s="18" t="s">
        <v>33</v>
      </c>
      <c r="B51" s="27" t="s">
        <v>34</v>
      </c>
      <c r="C51" s="28">
        <f>+'[1]NI-San'!N400+'[1]NI-San'!N1615+'[1]NI-San'!N1738</f>
        <v>391388705</v>
      </c>
      <c r="D51" s="28">
        <f>+'[1]NI-San'!O400+'[1]NI-San'!O1615+'[1]NI-San'!O1738</f>
        <v>371267762</v>
      </c>
      <c r="E51" s="28">
        <f>+'[1]NI-San'!R400+'[1]NI-San'!R1615+'[1]NI-San'!R1738</f>
        <v>93849776</v>
      </c>
      <c r="F51" s="29"/>
      <c r="G51" s="5">
        <f>IF(C52=0,0,+C51/C52)</f>
        <v>1.2716363769562338</v>
      </c>
      <c r="H51" s="5">
        <f>IF(D52=0,0,+D51/D52)</f>
        <v>1.2095983529007119</v>
      </c>
      <c r="I51" s="5">
        <f>+E51/E52</f>
        <v>1.1841003645107431</v>
      </c>
    </row>
    <row r="52" spans="1:9" ht="16.5" x14ac:dyDescent="0.25">
      <c r="A52" s="19"/>
      <c r="B52" s="30" t="s">
        <v>4</v>
      </c>
      <c r="C52" s="31">
        <f>+C46</f>
        <v>307783508</v>
      </c>
      <c r="D52" s="31">
        <f>+D46</f>
        <v>306934745</v>
      </c>
      <c r="E52" s="31">
        <f>+E46</f>
        <v>79258295</v>
      </c>
      <c r="F52" s="32"/>
      <c r="G52" s="6"/>
      <c r="H52" s="6"/>
      <c r="I52" s="6"/>
    </row>
    <row r="53" spans="1:9" ht="16.5" x14ac:dyDescent="0.25">
      <c r="A53" s="24"/>
      <c r="B53" s="33"/>
      <c r="C53" s="34"/>
      <c r="D53" s="34"/>
      <c r="E53" s="34"/>
      <c r="F53" s="24"/>
      <c r="G53" s="37"/>
      <c r="H53" s="37"/>
      <c r="I53" s="37"/>
    </row>
    <row r="54" spans="1:9" ht="16.5" x14ac:dyDescent="0.25">
      <c r="A54" s="18" t="s">
        <v>35</v>
      </c>
      <c r="B54" s="27" t="s">
        <v>34</v>
      </c>
      <c r="C54" s="28">
        <f>+C51</f>
        <v>391388705</v>
      </c>
      <c r="D54" s="28">
        <f>+D51</f>
        <v>371267762</v>
      </c>
      <c r="E54" s="28">
        <f>+E51</f>
        <v>93849776</v>
      </c>
      <c r="F54" s="29"/>
      <c r="G54" s="5">
        <f>IF(C55=0,0,+C54/C55)</f>
        <v>1.0282046027848635</v>
      </c>
      <c r="H54" s="5">
        <f>IF(D55=0,0,+D54/D55)</f>
        <v>1.0322132088533471</v>
      </c>
      <c r="I54" s="5">
        <f>+E54/E55</f>
        <v>1.0318474057535156</v>
      </c>
    </row>
    <row r="55" spans="1:9" ht="16.5" x14ac:dyDescent="0.25">
      <c r="A55" s="19"/>
      <c r="B55" s="30" t="s">
        <v>36</v>
      </c>
      <c r="C55" s="31">
        <f>+'[1]NI-San'!N1755</f>
        <v>380652551</v>
      </c>
      <c r="D55" s="31">
        <f>+'[1]NI-San'!O1755</f>
        <v>359681274</v>
      </c>
      <c r="E55" s="31">
        <f>+'[1]NI-San'!R1755</f>
        <v>90953154</v>
      </c>
      <c r="F55" s="32"/>
      <c r="G55" s="6"/>
      <c r="H55" s="6"/>
      <c r="I55" s="6"/>
    </row>
    <row r="56" spans="1:9" ht="16.5" x14ac:dyDescent="0.25">
      <c r="A56" s="24"/>
      <c r="B56" s="24"/>
      <c r="C56" s="24"/>
      <c r="D56" s="24"/>
      <c r="E56" s="24"/>
      <c r="F56" s="24"/>
      <c r="G56" s="37"/>
      <c r="H56" s="37"/>
      <c r="I56" s="37"/>
    </row>
    <row r="57" spans="1:9" ht="16.5" x14ac:dyDescent="0.25">
      <c r="A57" s="18" t="s">
        <v>37</v>
      </c>
      <c r="B57" s="27" t="s">
        <v>38</v>
      </c>
      <c r="C57" s="36">
        <f ca="1">[1]SKASST_TOT!C$37</f>
        <v>73291991</v>
      </c>
      <c r="D57" s="36">
        <f ca="1">[1]SKASST_TOT!D$37</f>
        <v>52746529</v>
      </c>
      <c r="E57" s="36">
        <f ca="1">[1]SKASST_TOT!E$37</f>
        <v>-20545462</v>
      </c>
      <c r="F57" s="29"/>
      <c r="G57" s="5">
        <f>IF(C58=0,0,+C57/C58)</f>
        <v>0</v>
      </c>
      <c r="H57" s="5">
        <f>IF(D58=0,0,+D57/D58)</f>
        <v>0</v>
      </c>
      <c r="I57" s="5" t="e">
        <f ca="1">+E57/E58</f>
        <v>#DIV/0!</v>
      </c>
    </row>
    <row r="58" spans="1:9" ht="16.5" x14ac:dyDescent="0.25">
      <c r="A58" s="19"/>
      <c r="B58" s="30" t="s">
        <v>4</v>
      </c>
      <c r="C58" s="31">
        <f>+'[1]NI-San'!N1758</f>
        <v>0</v>
      </c>
      <c r="D58" s="31">
        <f>+'[1]NI-San'!O1758</f>
        <v>0</v>
      </c>
      <c r="E58" s="31">
        <f>+'[1]NI-San'!R1758</f>
        <v>0</v>
      </c>
      <c r="F58" s="32"/>
      <c r="G58" s="6"/>
      <c r="H58" s="6"/>
      <c r="I58" s="6"/>
    </row>
    <row r="59" spans="1:9" ht="16.5" x14ac:dyDescent="0.25">
      <c r="A59" s="24"/>
      <c r="B59" s="55"/>
      <c r="C59" s="24"/>
      <c r="D59" s="24"/>
      <c r="E59" s="24"/>
      <c r="F59" s="24"/>
      <c r="G59" s="24"/>
      <c r="H59" s="24"/>
      <c r="I59" s="24"/>
    </row>
    <row r="60" spans="1:9" ht="16.5" x14ac:dyDescent="0.25">
      <c r="A60" s="24" t="s">
        <v>39</v>
      </c>
      <c r="B60" s="24"/>
      <c r="C60" s="24"/>
      <c r="D60" s="24"/>
      <c r="E60" s="24"/>
      <c r="F60" s="24"/>
      <c r="G60" s="24"/>
      <c r="H60" s="24"/>
      <c r="I60" s="24"/>
    </row>
    <row r="61" spans="1:9" x14ac:dyDescent="0.25">
      <c r="A61" s="58" t="s">
        <v>40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8" t="s">
        <v>41</v>
      </c>
      <c r="B62" s="58"/>
      <c r="C62" s="58"/>
      <c r="D62" s="58"/>
      <c r="E62" s="58"/>
      <c r="F62" s="58"/>
      <c r="G62" s="58"/>
      <c r="H62" s="58"/>
      <c r="I62" s="58"/>
    </row>
    <row r="63" spans="1:9" x14ac:dyDescent="0.25">
      <c r="A63" s="58" t="s">
        <v>42</v>
      </c>
      <c r="B63" s="58"/>
      <c r="C63" s="58"/>
      <c r="D63" s="58"/>
      <c r="E63" s="58"/>
      <c r="F63" s="58"/>
      <c r="G63" s="58"/>
      <c r="H63" s="58"/>
      <c r="I63" s="58"/>
    </row>
    <row r="64" spans="1:9" x14ac:dyDescent="0.25">
      <c r="A64" s="58" t="s">
        <v>43</v>
      </c>
      <c r="B64" s="58"/>
      <c r="C64" s="58"/>
      <c r="D64" s="58"/>
      <c r="E64" s="58"/>
      <c r="F64" s="58"/>
      <c r="G64" s="58"/>
      <c r="H64" s="58"/>
      <c r="I64" s="58"/>
    </row>
    <row r="65" spans="1:9" x14ac:dyDescent="0.25">
      <c r="A65" s="58" t="s">
        <v>44</v>
      </c>
      <c r="B65" s="58"/>
      <c r="C65" s="58"/>
      <c r="D65" s="58"/>
      <c r="E65" s="58"/>
      <c r="F65" s="58"/>
      <c r="G65" s="58"/>
      <c r="H65" s="58"/>
      <c r="I65" s="58"/>
    </row>
  </sheetData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BPE2024</vt:lpstr>
    </vt:vector>
  </TitlesOfParts>
  <Company>ASST Brianza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 Genio Matteo</dc:creator>
  <cp:lastModifiedBy>Del Genio Matteo</cp:lastModifiedBy>
  <dcterms:created xsi:type="dcterms:W3CDTF">2024-04-15T10:57:27Z</dcterms:created>
  <dcterms:modified xsi:type="dcterms:W3CDTF">2024-04-15T10:58:33Z</dcterms:modified>
</cp:coreProperties>
</file>